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4" yWindow="396" windowWidth="9696" windowHeight="10284" activeTab="0"/>
  </bookViews>
  <sheets>
    <sheet name="с19" sheetId="1" r:id="rId1"/>
  </sheets>
  <externalReferences>
    <externalReference r:id="rId4"/>
    <externalReference r:id="rId5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_xlfn.IFERROR" hidden="1">#NAME?</definedName>
    <definedName name="Z_4BE5368F_9603_4A6C_AABC_DEEBACB53C2A_.wvu.PrintArea" localSheetId="0" hidden="1">'с19'!$A$1:$CQ$62</definedName>
    <definedName name="Z_4BE5368F_9603_4A6C_AABC_DEEBACB53C2A_.wvu.PrintTitles" localSheetId="0" hidden="1">'с19'!$A:$B</definedName>
    <definedName name="Z_B7B67302_03FB_477C_882B_2B5E175FA840_.wvu.PrintArea" localSheetId="0" hidden="1">'с19'!$A$1:$CQ$62</definedName>
    <definedName name="Z_B7B67302_03FB_477C_882B_2B5E175FA840_.wvu.PrintTitles" localSheetId="0" hidden="1">'с19'!$A:$B</definedName>
    <definedName name="_xlnm.Print_Titles" localSheetId="0">'с19'!$A:$B</definedName>
    <definedName name="_xlnm.Print_Area" localSheetId="0">'с19'!$A$1:$CQ$62</definedName>
    <definedName name="Область_печати_ИМ">#REF!</definedName>
  </definedNames>
  <calcPr fullCalcOnLoad="1"/>
</workbook>
</file>

<file path=xl/sharedStrings.xml><?xml version="1.0" encoding="utf-8"?>
<sst xmlns="http://schemas.openxmlformats.org/spreadsheetml/2006/main" count="221" uniqueCount="159">
  <si>
    <t xml:space="preserve"> №    п/п</t>
  </si>
  <si>
    <t xml:space="preserve">Доходы всего </t>
  </si>
  <si>
    <t xml:space="preserve">Расходы всего </t>
  </si>
  <si>
    <t>Темп роста к н.г., %</t>
  </si>
  <si>
    <t>1</t>
  </si>
  <si>
    <t>Аpдатовский</t>
  </si>
  <si>
    <t>2</t>
  </si>
  <si>
    <t>Аpзамасский</t>
  </si>
  <si>
    <t>3</t>
  </si>
  <si>
    <t>Б-Болдинский</t>
  </si>
  <si>
    <t>4</t>
  </si>
  <si>
    <t>Б-Мурашкинский</t>
  </si>
  <si>
    <t>5</t>
  </si>
  <si>
    <t>Бутуpлинский</t>
  </si>
  <si>
    <t>6</t>
  </si>
  <si>
    <t>Вадский</t>
  </si>
  <si>
    <t>7</t>
  </si>
  <si>
    <t>Ваpнавинский</t>
  </si>
  <si>
    <t>8</t>
  </si>
  <si>
    <t>Вачский</t>
  </si>
  <si>
    <t>9</t>
  </si>
  <si>
    <t>Ветлужский</t>
  </si>
  <si>
    <t>10</t>
  </si>
  <si>
    <t>Вознесенский</t>
  </si>
  <si>
    <t>11</t>
  </si>
  <si>
    <t>Воpотынский</t>
  </si>
  <si>
    <t>12</t>
  </si>
  <si>
    <t>Воскpесенский</t>
  </si>
  <si>
    <t>13</t>
  </si>
  <si>
    <t>Гагинский</t>
  </si>
  <si>
    <t>14</t>
  </si>
  <si>
    <t>Володаpский</t>
  </si>
  <si>
    <t>15</t>
  </si>
  <si>
    <t>Д-Константиновский</t>
  </si>
  <si>
    <t>16</t>
  </si>
  <si>
    <t>Дивеевский</t>
  </si>
  <si>
    <t>17</t>
  </si>
  <si>
    <t>Княгининский</t>
  </si>
  <si>
    <t>18</t>
  </si>
  <si>
    <t>Ковернинский</t>
  </si>
  <si>
    <t>19</t>
  </si>
  <si>
    <t>20</t>
  </si>
  <si>
    <t>21</t>
  </si>
  <si>
    <t>Лукояновский</t>
  </si>
  <si>
    <t>22</t>
  </si>
  <si>
    <t>Лысковский</t>
  </si>
  <si>
    <t>23</t>
  </si>
  <si>
    <t>Навашинский</t>
  </si>
  <si>
    <t>24</t>
  </si>
  <si>
    <t>25</t>
  </si>
  <si>
    <t>Пеpевозский</t>
  </si>
  <si>
    <t>26</t>
  </si>
  <si>
    <t>Пильнинский</t>
  </si>
  <si>
    <t>27</t>
  </si>
  <si>
    <t>Починковский</t>
  </si>
  <si>
    <t>28</t>
  </si>
  <si>
    <t>29</t>
  </si>
  <si>
    <t>Сеpгачский</t>
  </si>
  <si>
    <t>30</t>
  </si>
  <si>
    <t>Сеченовский</t>
  </si>
  <si>
    <t>31</t>
  </si>
  <si>
    <t>Сосновский</t>
  </si>
  <si>
    <t>32</t>
  </si>
  <si>
    <t>Спасский</t>
  </si>
  <si>
    <t>33</t>
  </si>
  <si>
    <t>Тонкинский</t>
  </si>
  <si>
    <t>34</t>
  </si>
  <si>
    <t>Тоншаевский</t>
  </si>
  <si>
    <t>35</t>
  </si>
  <si>
    <t>Уpенский</t>
  </si>
  <si>
    <t>36</t>
  </si>
  <si>
    <t>Чкаловский</t>
  </si>
  <si>
    <t>37</t>
  </si>
  <si>
    <t>Шаpангский</t>
  </si>
  <si>
    <t>38</t>
  </si>
  <si>
    <t>Шатковский</t>
  </si>
  <si>
    <t>39</t>
  </si>
  <si>
    <t>40</t>
  </si>
  <si>
    <t>Сокольский</t>
  </si>
  <si>
    <t>г.Аpзамас</t>
  </si>
  <si>
    <t>г.Дзеpжинск</t>
  </si>
  <si>
    <t>г.Н-Новгоpод</t>
  </si>
  <si>
    <t>Итого:</t>
  </si>
  <si>
    <t>В С Е Г О:</t>
  </si>
  <si>
    <t>Образование</t>
  </si>
  <si>
    <t>Социальная политика</t>
  </si>
  <si>
    <t>% 
к плану
 на год</t>
  </si>
  <si>
    <t>% 
к плану 
на год</t>
  </si>
  <si>
    <t>Балахнинский</t>
  </si>
  <si>
    <t>Богоpодский</t>
  </si>
  <si>
    <t>Гоpодецкий</t>
  </si>
  <si>
    <t>Кстовский</t>
  </si>
  <si>
    <t>Кулебакский</t>
  </si>
  <si>
    <t>Павловский</t>
  </si>
  <si>
    <t>г.Саров</t>
  </si>
  <si>
    <t>(тыс.рублей)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</si>
  <si>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</si>
  <si>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</si>
  <si>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</si>
  <si>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</si>
  <si>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Культура и кинематография </t>
  </si>
  <si>
    <t>г.Боp</t>
  </si>
  <si>
    <t>г.о.Семеновский</t>
  </si>
  <si>
    <t>г.Выкса</t>
  </si>
  <si>
    <t>Налоги на имущество</t>
  </si>
  <si>
    <t>Просроченная кредиторская задолженность</t>
  </si>
  <si>
    <t>всего</t>
  </si>
  <si>
    <t>темп роста к н.г., %</t>
  </si>
  <si>
    <t>г. Шахунья</t>
  </si>
  <si>
    <r>
      <rPr>
        <b/>
        <sz val="9"/>
        <rFont val="Century Gothic"/>
        <family val="2"/>
      </rPr>
      <t>Налоговые и неналоговые доходы</t>
    </r>
    <r>
      <rPr>
        <sz val="9"/>
        <rFont val="Century Gothic"/>
        <family val="2"/>
      </rPr>
      <t xml:space="preserve">                                                                                                                                     </t>
    </r>
  </si>
  <si>
    <r>
      <t>Межбюджетные трансферты</t>
    </r>
    <r>
      <rPr>
        <sz val="10"/>
        <rFont val="Century Gothic"/>
        <family val="2"/>
      </rPr>
      <t xml:space="preserve"> из областного бюджета всего                                                                </t>
    </r>
  </si>
  <si>
    <r>
      <t>Дотации</t>
    </r>
    <r>
      <rPr>
        <sz val="9"/>
        <rFont val="Century Gothic"/>
        <family val="2"/>
      </rPr>
      <t xml:space="preserve">  из  областного бюджета </t>
    </r>
  </si>
  <si>
    <r>
      <t>Субсидии</t>
    </r>
    <r>
      <rPr>
        <sz val="9"/>
        <rFont val="Century Gothic"/>
        <family val="2"/>
      </rPr>
      <t xml:space="preserve">  из областного бюджета </t>
    </r>
  </si>
  <si>
    <r>
      <t>Субвенции</t>
    </r>
    <r>
      <rPr>
        <sz val="9"/>
        <rFont val="Century Gothic"/>
        <family val="2"/>
      </rPr>
      <t xml:space="preserve">  из областного бюджета </t>
    </r>
  </si>
  <si>
    <r>
      <rPr>
        <b/>
        <sz val="10"/>
        <rFont val="Century Gothic"/>
        <family val="2"/>
      </rPr>
      <t>Иные</t>
    </r>
    <r>
      <rPr>
        <sz val="10"/>
        <rFont val="Century Gothic"/>
        <family val="2"/>
      </rPr>
      <t xml:space="preserve"> межбюджетные трансферты</t>
    </r>
  </si>
  <si>
    <t xml:space="preserve"> бюджет-
ные 
кредиты</t>
  </si>
  <si>
    <t xml:space="preserve">  Наименование</t>
  </si>
  <si>
    <t xml:space="preserve"> Профицит
/Дефицит</t>
  </si>
  <si>
    <t>по зар.
плате 
с начисл.</t>
  </si>
  <si>
    <t>Гаран-
тии</t>
  </si>
  <si>
    <t>Всего</t>
  </si>
  <si>
    <t>Доходы от возврата субсидий и субвенций прошлых лет и остатков  межбюджетных трансфертов, имеющих целевое значение</t>
  </si>
  <si>
    <t>по
 ком. услугам</t>
  </si>
  <si>
    <t>Единый 
налог на 
вмененный
доход</t>
  </si>
  <si>
    <t>Налог 
на доходы 
физических
лиц</t>
  </si>
  <si>
    <t>ценные бумаги</t>
  </si>
  <si>
    <t>Темп 
роста 
к 
2017 
году,%</t>
  </si>
  <si>
    <t>Объем муниципального долга (без учета бюджетов поселений)</t>
  </si>
  <si>
    <t>ценные 
бумаги</t>
  </si>
  <si>
    <t>ценные
бумаги</t>
  </si>
  <si>
    <t>Исполнено 
на 
01.10.2018</t>
  </si>
  <si>
    <t>Консолидированный
бюджет</t>
  </si>
  <si>
    <t>в том 
числе  средства 
от 
возврата субвенций</t>
  </si>
  <si>
    <t>Объем муниципального долга 
(без учета бюджетов поселений)</t>
  </si>
  <si>
    <t>г. Первомайск</t>
  </si>
  <si>
    <t>Кр-октябрьский</t>
  </si>
  <si>
    <t>Кр-баковский</t>
  </si>
  <si>
    <t>Областной 
бюджет:</t>
  </si>
  <si>
    <t xml:space="preserve"> бюджетные 
кредиты</t>
  </si>
  <si>
    <t>кредиты
кредитных 
организаций</t>
  </si>
  <si>
    <t>Гарантии</t>
  </si>
  <si>
    <t>кредиты
кредит-ных 
органи-заций</t>
  </si>
  <si>
    <t>Основные показатели исполнения бюджетов муниципальных районов и городских округов Нижегородской области за январь-сентябрь 2019 года</t>
  </si>
  <si>
    <t>Уточнен-
ный 
план 
на 2019 год</t>
  </si>
  <si>
    <t>Уточненный 
план 
на 2019 год</t>
  </si>
  <si>
    <t>Темп 
роста 
к 2018
 году,%</t>
  </si>
  <si>
    <t>Темп 
роста 
к 2018 
году,
%</t>
  </si>
  <si>
    <t>Исполнено на 01.10.2019</t>
  </si>
  <si>
    <t>на 01.10.2019года</t>
  </si>
  <si>
    <t>Исполнено 
на 
01.10.2019</t>
  </si>
  <si>
    <t>Исполнено 
на 01.10.2019</t>
  </si>
  <si>
    <t>Исполнено
на 
01.10.2019</t>
  </si>
  <si>
    <t>Уточнен-
ный 
план 
на
 2019 год</t>
  </si>
  <si>
    <t>Уточ-
ненный 
план 
на 
2019 год</t>
  </si>
  <si>
    <t>Уточненный 
план 
на 
2019 год</t>
  </si>
  <si>
    <t>на 01.01.2019 года</t>
  </si>
  <si>
    <t>План
на 
2019 год</t>
  </si>
  <si>
    <t>по зар.
плате 
с начисл.*</t>
  </si>
  <si>
    <t>* - задолженность сложилась только по начислениям на оплату труда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</si>
</sst>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\ _р_._-;\-* #,##0\ _р_._-;_-* &quot;-&quot;\ _р_._-;_-@_-"/>
    <numFmt numFmtId="174" formatCode="_-* #,##0.00\ _р_._-;\-* #,##0.00\ _р_._-;_-* &quot;-&quot;??\ _р_._-;_-@_-"/>
    <numFmt numFmtId="175" formatCode="0.0_)"/>
    <numFmt numFmtId="176" formatCode="#,##0.0"/>
    <numFmt numFmtId="177" formatCode="#,#00"/>
    <numFmt numFmtId="178" formatCode="#,#00.0"/>
    <numFmt numFmtId="179" formatCode="0_)"/>
    <numFmt numFmtId="180" formatCode="#,##0_р_."/>
    <numFmt numFmtId="181" formatCode="#,##0.0_р_."/>
    <numFmt numFmtId="182" formatCode="#,##0.000"/>
    <numFmt numFmtId="183" formatCode="0.000"/>
    <numFmt numFmtId="184" formatCode="0.00000"/>
    <numFmt numFmtId="185" formatCode="0.0000"/>
    <numFmt numFmtId="186" formatCode="0.000000"/>
    <numFmt numFmtId="187" formatCode="_-* #,##0.0_р_._-;\-* #,##0.0_р_._-;_-* &quot;-&quot;??_р_._-;_-@_-"/>
    <numFmt numFmtId="188" formatCode="_-* #,##0_р_._-;\-* #,##0_р_._-;_-* &quot;-&quot;??_р_._-;_-@_-"/>
    <numFmt numFmtId="189" formatCode="#,#00.00"/>
    <numFmt numFmtId="190" formatCode="#,#00.000"/>
    <numFmt numFmtId="191" formatCode="#,#00.0000"/>
    <numFmt numFmtId="192" formatCode="#,#00.00000"/>
    <numFmt numFmtId="193" formatCode="#,#00.000000"/>
    <numFmt numFmtId="194" formatCode="#,#00.0000000"/>
    <numFmt numFmtId="195" formatCode="#,#00.00000000"/>
    <numFmt numFmtId="196" formatCode="#,##0.000000"/>
    <numFmt numFmtId="197" formatCode="0.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(* #,##0_);_(* \(#,##0\);_(* &quot;-&quot;_);_(@_)"/>
    <numFmt numFmtId="203" formatCode="_(&quot;$&quot;* #,##0_);_(&quot;$&quot;* \(#,##0\);_(&quot;$&quot;* &quot;-&quot;_);_(@_)"/>
    <numFmt numFmtId="204" formatCode="_(* #,##0.00_);_(* \(#,##0.00\);_(* &quot;-&quot;??_);_(@_)"/>
    <numFmt numFmtId="205" formatCode="_(&quot;$&quot;* #,##0.00_);_(&quot;$&quot;* \(#,##0.00\);_(&quot;$&quot;* &quot;-&quot;??_);_(@_)"/>
    <numFmt numFmtId="206" formatCode="[$-10419]###\ ###\ ###\ ###\ ##0.00"/>
    <numFmt numFmtId="207" formatCode="#,##0.00_р_."/>
    <numFmt numFmtId="208" formatCode="[$-10419]#,##0.00"/>
    <numFmt numFmtId="209" formatCode="#,##0.0000"/>
    <numFmt numFmtId="210" formatCode="[$-10419]###\ ###\ ###\ ###\ ###.00"/>
    <numFmt numFmtId="211" formatCode="[$-10419]##\ ###\ ###\ ###\ ###.00"/>
    <numFmt numFmtId="212" formatCode="[$-10419]#\ ###\ ###\ ###\ ###.00"/>
    <numFmt numFmtId="213" formatCode="[$-10419]###\ ###\ ###\ ##0.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7.5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6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sz val="7"/>
      <name val="Century Gothic"/>
      <family val="2"/>
    </font>
    <font>
      <sz val="8.5"/>
      <name val="Century Gothic"/>
      <family val="2"/>
    </font>
    <font>
      <sz val="8"/>
      <color indexed="8"/>
      <name val="Calibri"/>
      <family val="2"/>
    </font>
    <font>
      <u val="single"/>
      <sz val="7"/>
      <name val="Century Gothic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4" fillId="0" borderId="0">
      <alignment/>
      <protection/>
    </xf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 wrapText="1"/>
    </xf>
    <xf numFmtId="175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 quotePrefix="1">
      <alignment horizontal="center" vertical="center"/>
    </xf>
    <xf numFmtId="0" fontId="25" fillId="0" borderId="0" xfId="0" applyFont="1" applyFill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6" fillId="0" borderId="0" xfId="0" applyFont="1" applyFill="1" applyBorder="1" applyAlignment="1">
      <alignment/>
    </xf>
    <xf numFmtId="0" fontId="26" fillId="18" borderId="0" xfId="0" applyFont="1" applyFill="1" applyAlignment="1">
      <alignment horizontal="centerContinuous"/>
    </xf>
    <xf numFmtId="0" fontId="26" fillId="0" borderId="1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left"/>
      <protection/>
    </xf>
    <xf numFmtId="3" fontId="26" fillId="0" borderId="10" xfId="0" applyNumberFormat="1" applyFont="1" applyFill="1" applyBorder="1" applyAlignment="1">
      <alignment/>
    </xf>
    <xf numFmtId="3" fontId="26" fillId="0" borderId="0" xfId="0" applyNumberFormat="1" applyFont="1" applyFill="1" applyBorder="1" applyAlignment="1" applyProtection="1">
      <alignment horizontal="right"/>
      <protection/>
    </xf>
    <xf numFmtId="1" fontId="26" fillId="0" borderId="0" xfId="0" applyNumberFormat="1" applyFont="1" applyFill="1" applyBorder="1" applyAlignment="1">
      <alignment/>
    </xf>
    <xf numFmtId="178" fontId="26" fillId="0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/>
    </xf>
    <xf numFmtId="193" fontId="26" fillId="0" borderId="0" xfId="0" applyNumberFormat="1" applyFont="1" applyFill="1" applyAlignment="1">
      <alignment/>
    </xf>
    <xf numFmtId="175" fontId="26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right"/>
    </xf>
    <xf numFmtId="172" fontId="26" fillId="0" borderId="0" xfId="0" applyNumberFormat="1" applyFont="1" applyFill="1" applyAlignment="1">
      <alignment/>
    </xf>
    <xf numFmtId="194" fontId="26" fillId="0" borderId="0" xfId="0" applyNumberFormat="1" applyFont="1" applyFill="1" applyAlignment="1">
      <alignment/>
    </xf>
    <xf numFmtId="3" fontId="27" fillId="19" borderId="10" xfId="0" applyNumberFormat="1" applyFont="1" applyFill="1" applyBorder="1" applyAlignment="1">
      <alignment horizontal="right"/>
    </xf>
    <xf numFmtId="0" fontId="26" fillId="20" borderId="0" xfId="0" applyFont="1" applyFill="1" applyAlignment="1">
      <alignment/>
    </xf>
    <xf numFmtId="179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0" fontId="25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18" borderId="10" xfId="0" applyFont="1" applyFill="1" applyBorder="1" applyAlignment="1" applyProtection="1">
      <alignment horizontal="center" vertical="center" wrapText="1"/>
      <protection/>
    </xf>
    <xf numFmtId="175" fontId="31" fillId="18" borderId="10" xfId="0" applyNumberFormat="1" applyFont="1" applyFill="1" applyBorder="1" applyAlignment="1" applyProtection="1">
      <alignment horizontal="center" vertical="center" wrapText="1"/>
      <protection/>
    </xf>
    <xf numFmtId="0" fontId="31" fillId="18" borderId="0" xfId="0" applyFont="1" applyFill="1" applyAlignment="1">
      <alignment/>
    </xf>
    <xf numFmtId="175" fontId="33" fillId="18" borderId="10" xfId="0" applyNumberFormat="1" applyFont="1" applyFill="1" applyBorder="1" applyAlignment="1" applyProtection="1">
      <alignment horizontal="center" vertical="center" wrapText="1"/>
      <protection/>
    </xf>
    <xf numFmtId="176" fontId="31" fillId="0" borderId="10" xfId="0" applyNumberFormat="1" applyFont="1" applyFill="1" applyBorder="1" applyAlignment="1">
      <alignment/>
    </xf>
    <xf numFmtId="176" fontId="31" fillId="0" borderId="10" xfId="0" applyNumberFormat="1" applyFont="1" applyFill="1" applyBorder="1" applyAlignment="1" applyProtection="1">
      <alignment horizontal="right"/>
      <protection/>
    </xf>
    <xf numFmtId="176" fontId="31" fillId="0" borderId="10" xfId="0" applyNumberFormat="1" applyFont="1" applyFill="1" applyBorder="1" applyAlignment="1">
      <alignment horizontal="right"/>
    </xf>
    <xf numFmtId="176" fontId="34" fillId="0" borderId="10" xfId="59" applyNumberFormat="1" applyFont="1" applyFill="1" applyBorder="1" applyAlignment="1">
      <alignment horizontal="right" wrapText="1"/>
      <protection/>
    </xf>
    <xf numFmtId="3" fontId="31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right"/>
    </xf>
    <xf numFmtId="3" fontId="34" fillId="0" borderId="10" xfId="59" applyNumberFormat="1" applyFont="1" applyFill="1" applyBorder="1" applyAlignment="1">
      <alignment horizontal="right" wrapText="1"/>
      <protection/>
    </xf>
    <xf numFmtId="176" fontId="34" fillId="18" borderId="10" xfId="59" applyNumberFormat="1" applyFont="1" applyFill="1" applyBorder="1" applyAlignment="1">
      <alignment horizontal="right" wrapText="1"/>
      <protection/>
    </xf>
    <xf numFmtId="0" fontId="26" fillId="18" borderId="0" xfId="0" applyFont="1" applyFill="1" applyBorder="1" applyAlignment="1">
      <alignment/>
    </xf>
    <xf numFmtId="3" fontId="34" fillId="18" borderId="10" xfId="59" applyNumberFormat="1" applyFont="1" applyFill="1" applyBorder="1" applyAlignment="1">
      <alignment horizontal="right" wrapText="1"/>
      <protection/>
    </xf>
    <xf numFmtId="177" fontId="31" fillId="18" borderId="10" xfId="0" applyNumberFormat="1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Alignment="1">
      <alignment/>
    </xf>
    <xf numFmtId="176" fontId="26" fillId="0" borderId="0" xfId="0" applyNumberFormat="1" applyFont="1" applyFill="1" applyAlignment="1">
      <alignment/>
    </xf>
    <xf numFmtId="0" fontId="27" fillId="18" borderId="11" xfId="0" applyFont="1" applyFill="1" applyBorder="1" applyAlignment="1">
      <alignment/>
    </xf>
    <xf numFmtId="0" fontId="25" fillId="18" borderId="11" xfId="0" applyFont="1" applyFill="1" applyBorder="1" applyAlignment="1">
      <alignment/>
    </xf>
    <xf numFmtId="0" fontId="27" fillId="18" borderId="11" xfId="0" applyFont="1" applyFill="1" applyBorder="1" applyAlignment="1">
      <alignment horizontal="centerContinuous" vertical="top"/>
    </xf>
    <xf numFmtId="175" fontId="26" fillId="18" borderId="11" xfId="0" applyNumberFormat="1" applyFont="1" applyFill="1" applyBorder="1" applyAlignment="1">
      <alignment horizontal="centerContinuous"/>
    </xf>
    <xf numFmtId="0" fontId="25" fillId="18" borderId="0" xfId="0" applyFont="1" applyFill="1" applyBorder="1" applyAlignment="1">
      <alignment wrapText="1"/>
    </xf>
    <xf numFmtId="0" fontId="25" fillId="18" borderId="0" xfId="0" applyFont="1" applyFill="1" applyBorder="1" applyAlignment="1">
      <alignment/>
    </xf>
    <xf numFmtId="0" fontId="3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>
      <alignment horizontal="right"/>
    </xf>
    <xf numFmtId="0" fontId="26" fillId="18" borderId="11" xfId="0" applyFont="1" applyFill="1" applyBorder="1" applyAlignment="1">
      <alignment/>
    </xf>
    <xf numFmtId="0" fontId="25" fillId="18" borderId="0" xfId="0" applyFont="1" applyFill="1" applyAlignment="1">
      <alignment horizontal="right" vertical="top" wrapText="1"/>
    </xf>
    <xf numFmtId="3" fontId="38" fillId="0" borderId="10" xfId="59" applyNumberFormat="1" applyFont="1" applyFill="1" applyBorder="1" applyAlignment="1">
      <alignment horizontal="right" wrapText="1"/>
      <protection/>
    </xf>
    <xf numFmtId="0" fontId="24" fillId="0" borderId="0" xfId="0" applyFont="1" applyFill="1" applyAlignment="1">
      <alignment horizontal="center" vertical="top" wrapText="1"/>
    </xf>
    <xf numFmtId="175" fontId="31" fillId="18" borderId="12" xfId="0" applyNumberFormat="1" applyFont="1" applyFill="1" applyBorder="1" applyAlignment="1">
      <alignment horizontal="center" vertical="center" wrapText="1"/>
    </xf>
    <xf numFmtId="0" fontId="40" fillId="18" borderId="10" xfId="0" applyFont="1" applyFill="1" applyBorder="1" applyAlignment="1" applyProtection="1">
      <alignment horizontal="center" vertical="center" wrapText="1"/>
      <protection/>
    </xf>
    <xf numFmtId="0" fontId="26" fillId="21" borderId="10" xfId="0" applyFont="1" applyFill="1" applyBorder="1" applyAlignment="1" applyProtection="1">
      <alignment horizontal="center"/>
      <protection/>
    </xf>
    <xf numFmtId="0" fontId="26" fillId="21" borderId="10" xfId="0" applyFont="1" applyFill="1" applyBorder="1" applyAlignment="1" applyProtection="1">
      <alignment horizontal="left"/>
      <protection/>
    </xf>
    <xf numFmtId="3" fontId="31" fillId="21" borderId="10" xfId="0" applyNumberFormat="1" applyFont="1" applyFill="1" applyBorder="1" applyAlignment="1">
      <alignment/>
    </xf>
    <xf numFmtId="176" fontId="31" fillId="21" borderId="10" xfId="0" applyNumberFormat="1" applyFont="1" applyFill="1" applyBorder="1" applyAlignment="1" applyProtection="1">
      <alignment horizontal="right"/>
      <protection/>
    </xf>
    <xf numFmtId="176" fontId="31" fillId="21" borderId="10" xfId="0" applyNumberFormat="1" applyFont="1" applyFill="1" applyBorder="1" applyAlignment="1">
      <alignment/>
    </xf>
    <xf numFmtId="176" fontId="31" fillId="21" borderId="10" xfId="0" applyNumberFormat="1" applyFont="1" applyFill="1" applyBorder="1" applyAlignment="1">
      <alignment horizontal="right"/>
    </xf>
    <xf numFmtId="3" fontId="31" fillId="21" borderId="10" xfId="0" applyNumberFormat="1" applyFont="1" applyFill="1" applyBorder="1" applyAlignment="1">
      <alignment horizontal="right"/>
    </xf>
    <xf numFmtId="176" fontId="34" fillId="21" borderId="10" xfId="59" applyNumberFormat="1" applyFont="1" applyFill="1" applyBorder="1" applyAlignment="1">
      <alignment horizontal="right" wrapText="1"/>
      <protection/>
    </xf>
    <xf numFmtId="3" fontId="34" fillId="21" borderId="10" xfId="59" applyNumberFormat="1" applyFont="1" applyFill="1" applyBorder="1" applyAlignment="1">
      <alignment horizontal="right" wrapText="1"/>
      <protection/>
    </xf>
    <xf numFmtId="3" fontId="38" fillId="21" borderId="10" xfId="59" applyNumberFormat="1" applyFont="1" applyFill="1" applyBorder="1" applyAlignment="1">
      <alignment horizontal="right" wrapText="1"/>
      <protection/>
    </xf>
    <xf numFmtId="0" fontId="26" fillId="21" borderId="0" xfId="0" applyFont="1" applyFill="1" applyAlignment="1">
      <alignment/>
    </xf>
    <xf numFmtId="0" fontId="27" fillId="22" borderId="10" xfId="0" applyFont="1" applyFill="1" applyBorder="1" applyAlignment="1">
      <alignment/>
    </xf>
    <xf numFmtId="3" fontId="35" fillId="22" borderId="10" xfId="0" applyNumberFormat="1" applyFont="1" applyFill="1" applyBorder="1" applyAlignment="1">
      <alignment horizontal="right"/>
    </xf>
    <xf numFmtId="176" fontId="35" fillId="22" borderId="10" xfId="0" applyNumberFormat="1" applyFont="1" applyFill="1" applyBorder="1" applyAlignment="1" applyProtection="1">
      <alignment horizontal="right"/>
      <protection/>
    </xf>
    <xf numFmtId="176" fontId="35" fillId="22" borderId="10" xfId="0" applyNumberFormat="1" applyFont="1" applyFill="1" applyBorder="1" applyAlignment="1">
      <alignment/>
    </xf>
    <xf numFmtId="176" fontId="35" fillId="22" borderId="10" xfId="0" applyNumberFormat="1" applyFont="1" applyFill="1" applyBorder="1" applyAlignment="1">
      <alignment horizontal="right"/>
    </xf>
    <xf numFmtId="176" fontId="36" fillId="22" borderId="10" xfId="59" applyNumberFormat="1" applyFont="1" applyFill="1" applyBorder="1" applyAlignment="1">
      <alignment horizontal="right" wrapText="1"/>
      <protection/>
    </xf>
    <xf numFmtId="3" fontId="35" fillId="22" borderId="10" xfId="0" applyNumberFormat="1" applyFont="1" applyFill="1" applyBorder="1" applyAlignment="1">
      <alignment/>
    </xf>
    <xf numFmtId="3" fontId="36" fillId="22" borderId="10" xfId="59" applyNumberFormat="1" applyFont="1" applyFill="1" applyBorder="1" applyAlignment="1">
      <alignment horizontal="right" wrapText="1"/>
      <protection/>
    </xf>
    <xf numFmtId="3" fontId="39" fillId="22" borderId="10" xfId="59" applyNumberFormat="1" applyFont="1" applyFill="1" applyBorder="1" applyAlignment="1">
      <alignment horizontal="right" wrapText="1"/>
      <protection/>
    </xf>
    <xf numFmtId="0" fontId="27" fillId="22" borderId="13" xfId="0" applyFont="1" applyFill="1" applyBorder="1" applyAlignment="1">
      <alignment/>
    </xf>
    <xf numFmtId="0" fontId="27" fillId="22" borderId="10" xfId="0" applyFont="1" applyFill="1" applyBorder="1" applyAlignment="1">
      <alignment horizontal="center"/>
    </xf>
    <xf numFmtId="0" fontId="27" fillId="22" borderId="10" xfId="0" applyFont="1" applyFill="1" applyBorder="1" applyAlignment="1" applyProtection="1">
      <alignment horizontal="left"/>
      <protection/>
    </xf>
    <xf numFmtId="3" fontId="35" fillId="22" borderId="10" xfId="0" applyNumberFormat="1" applyFont="1" applyFill="1" applyBorder="1" applyAlignment="1" applyProtection="1">
      <alignment horizontal="right"/>
      <protection/>
    </xf>
    <xf numFmtId="177" fontId="33" fillId="18" borderId="10" xfId="0" applyNumberFormat="1" applyFont="1" applyFill="1" applyBorder="1" applyAlignment="1" applyProtection="1">
      <alignment horizontal="center" vertical="center" wrapText="1"/>
      <protection/>
    </xf>
    <xf numFmtId="0" fontId="26" fillId="18" borderId="10" xfId="0" applyFont="1" applyFill="1" applyBorder="1" applyAlignment="1" applyProtection="1">
      <alignment horizontal="center" vertical="center"/>
      <protection/>
    </xf>
    <xf numFmtId="3" fontId="31" fillId="18" borderId="10" xfId="0" applyNumberFormat="1" applyFont="1" applyFill="1" applyBorder="1" applyAlignment="1">
      <alignment vertical="center"/>
    </xf>
    <xf numFmtId="176" fontId="31" fillId="18" borderId="10" xfId="0" applyNumberFormat="1" applyFont="1" applyFill="1" applyBorder="1" applyAlignment="1" applyProtection="1">
      <alignment horizontal="right" vertical="center"/>
      <protection/>
    </xf>
    <xf numFmtId="176" fontId="31" fillId="18" borderId="10" xfId="0" applyNumberFormat="1" applyFont="1" applyFill="1" applyBorder="1" applyAlignment="1">
      <alignment vertical="center"/>
    </xf>
    <xf numFmtId="176" fontId="31" fillId="18" borderId="10" xfId="0" applyNumberFormat="1" applyFont="1" applyFill="1" applyBorder="1" applyAlignment="1">
      <alignment horizontal="right" vertical="center"/>
    </xf>
    <xf numFmtId="3" fontId="31" fillId="18" borderId="10" xfId="0" applyNumberFormat="1" applyFont="1" applyFill="1" applyBorder="1" applyAlignment="1">
      <alignment horizontal="right" vertical="center"/>
    </xf>
    <xf numFmtId="3" fontId="31" fillId="18" borderId="10" xfId="0" applyNumberFormat="1" applyFont="1" applyFill="1" applyBorder="1" applyAlignment="1" applyProtection="1">
      <alignment vertical="center"/>
      <protection locked="0"/>
    </xf>
    <xf numFmtId="176" fontId="34" fillId="18" borderId="10" xfId="59" applyNumberFormat="1" applyFont="1" applyFill="1" applyBorder="1" applyAlignment="1">
      <alignment horizontal="right" vertical="center" wrapText="1"/>
      <protection/>
    </xf>
    <xf numFmtId="3" fontId="34" fillId="18" borderId="10" xfId="59" applyNumberFormat="1" applyFont="1" applyFill="1" applyBorder="1" applyAlignment="1">
      <alignment horizontal="right" vertical="center" wrapText="1"/>
      <protection/>
    </xf>
    <xf numFmtId="0" fontId="26" fillId="18" borderId="0" xfId="0" applyFont="1" applyFill="1" applyAlignment="1">
      <alignment vertical="center"/>
    </xf>
    <xf numFmtId="175" fontId="26" fillId="18" borderId="0" xfId="0" applyNumberFormat="1" applyFont="1" applyFill="1" applyBorder="1" applyAlignment="1">
      <alignment horizontal="centerContinuous"/>
    </xf>
    <xf numFmtId="0" fontId="41" fillId="21" borderId="10" xfId="0" applyFont="1" applyFill="1" applyBorder="1" applyAlignment="1" applyProtection="1">
      <alignment horizontal="left"/>
      <protection/>
    </xf>
    <xf numFmtId="0" fontId="41" fillId="18" borderId="10" xfId="0" applyFont="1" applyFill="1" applyBorder="1" applyAlignment="1" applyProtection="1">
      <alignment horizontal="left" vertical="center" wrapText="1"/>
      <protection/>
    </xf>
    <xf numFmtId="0" fontId="25" fillId="18" borderId="10" xfId="0" applyFont="1" applyFill="1" applyBorder="1" applyAlignment="1">
      <alignment horizontal="center" vertical="center" wrapText="1"/>
    </xf>
    <xf numFmtId="0" fontId="26" fillId="18" borderId="14" xfId="0" applyFont="1" applyFill="1" applyBorder="1" applyAlignment="1">
      <alignment horizontal="center" vertical="center" wrapText="1"/>
    </xf>
    <xf numFmtId="0" fontId="26" fillId="18" borderId="13" xfId="0" applyFont="1" applyFill="1" applyBorder="1" applyAlignment="1">
      <alignment horizontal="center" vertical="center" wrapText="1"/>
    </xf>
    <xf numFmtId="0" fontId="26" fillId="18" borderId="15" xfId="0" applyFont="1" applyFill="1" applyBorder="1" applyAlignment="1">
      <alignment horizontal="center" vertical="center" wrapText="1"/>
    </xf>
    <xf numFmtId="0" fontId="27" fillId="18" borderId="16" xfId="0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 wrapText="1"/>
    </xf>
    <xf numFmtId="0" fontId="27" fillId="18" borderId="17" xfId="0" applyFont="1" applyFill="1" applyBorder="1" applyAlignment="1">
      <alignment horizontal="center" vertical="center" wrapText="1"/>
    </xf>
    <xf numFmtId="0" fontId="27" fillId="18" borderId="18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horizontal="center" vertical="center" wrapText="1"/>
    </xf>
    <xf numFmtId="0" fontId="24" fillId="18" borderId="16" xfId="0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17" xfId="0" applyFont="1" applyFill="1" applyBorder="1" applyAlignment="1">
      <alignment horizontal="center" vertical="center" wrapText="1"/>
    </xf>
    <xf numFmtId="0" fontId="24" fillId="18" borderId="18" xfId="0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19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center" vertical="center" wrapText="1"/>
    </xf>
    <xf numFmtId="0" fontId="37" fillId="18" borderId="20" xfId="0" applyFont="1" applyFill="1" applyBorder="1" applyAlignment="1">
      <alignment vertical="center" wrapText="1"/>
    </xf>
    <xf numFmtId="0" fontId="37" fillId="18" borderId="21" xfId="0" applyFont="1" applyFill="1" applyBorder="1" applyAlignment="1">
      <alignment vertical="center" wrapText="1"/>
    </xf>
    <xf numFmtId="0" fontId="37" fillId="18" borderId="18" xfId="0" applyFont="1" applyFill="1" applyBorder="1" applyAlignment="1">
      <alignment vertical="center" wrapText="1"/>
    </xf>
    <xf numFmtId="0" fontId="37" fillId="18" borderId="11" xfId="0" applyFont="1" applyFill="1" applyBorder="1" applyAlignment="1">
      <alignment vertical="center" wrapText="1"/>
    </xf>
    <xf numFmtId="0" fontId="37" fillId="18" borderId="19" xfId="0" applyFont="1" applyFill="1" applyBorder="1" applyAlignment="1">
      <alignment vertical="center" wrapText="1"/>
    </xf>
    <xf numFmtId="0" fontId="26" fillId="18" borderId="10" xfId="0" applyFont="1" applyFill="1" applyBorder="1" applyAlignment="1" applyProtection="1">
      <alignment horizontal="center" vertical="center" wrapText="1"/>
      <protection/>
    </xf>
    <xf numFmtId="0" fontId="25" fillId="18" borderId="10" xfId="0" applyFont="1" applyFill="1" applyBorder="1" applyAlignment="1">
      <alignment wrapText="1"/>
    </xf>
    <xf numFmtId="0" fontId="25" fillId="18" borderId="10" xfId="0" applyFont="1" applyFill="1" applyBorder="1" applyAlignment="1">
      <alignment horizontal="center" wrapText="1"/>
    </xf>
    <xf numFmtId="0" fontId="27" fillId="18" borderId="10" xfId="0" applyFont="1" applyFill="1" applyBorder="1" applyAlignment="1" applyProtection="1">
      <alignment horizontal="center" vertical="center" wrapText="1"/>
      <protection/>
    </xf>
    <xf numFmtId="0" fontId="25" fillId="18" borderId="16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25" fillId="18" borderId="19" xfId="0" applyFont="1" applyFill="1" applyBorder="1" applyAlignment="1">
      <alignment horizontal="center" vertical="center" wrapText="1"/>
    </xf>
    <xf numFmtId="177" fontId="26" fillId="18" borderId="12" xfId="0" applyNumberFormat="1" applyFont="1" applyFill="1" applyBorder="1" applyAlignment="1" applyProtection="1">
      <alignment horizontal="center" vertical="center" wrapText="1"/>
      <protection/>
    </xf>
    <xf numFmtId="177" fontId="26" fillId="18" borderId="20" xfId="0" applyNumberFormat="1" applyFont="1" applyFill="1" applyBorder="1" applyAlignment="1" applyProtection="1">
      <alignment horizontal="center" vertical="center" wrapText="1"/>
      <protection/>
    </xf>
    <xf numFmtId="177" fontId="26" fillId="18" borderId="21" xfId="0" applyNumberFormat="1" applyFont="1" applyFill="1" applyBorder="1" applyAlignment="1" applyProtection="1">
      <alignment horizontal="center" vertical="center" wrapText="1"/>
      <protection/>
    </xf>
    <xf numFmtId="177" fontId="26" fillId="18" borderId="18" xfId="0" applyNumberFormat="1" applyFont="1" applyFill="1" applyBorder="1" applyAlignment="1" applyProtection="1">
      <alignment horizontal="center" vertical="center" wrapText="1"/>
      <protection/>
    </xf>
    <xf numFmtId="177" fontId="26" fillId="18" borderId="11" xfId="0" applyNumberFormat="1" applyFont="1" applyFill="1" applyBorder="1" applyAlignment="1" applyProtection="1">
      <alignment horizontal="center" vertical="center" wrapText="1"/>
      <protection/>
    </xf>
    <xf numFmtId="177" fontId="26" fillId="18" borderId="19" xfId="0" applyNumberFormat="1" applyFont="1" applyFill="1" applyBorder="1" applyAlignment="1" applyProtection="1">
      <alignment horizontal="center" vertical="center" wrapText="1"/>
      <protection/>
    </xf>
    <xf numFmtId="0" fontId="31" fillId="18" borderId="22" xfId="0" applyFont="1" applyFill="1" applyBorder="1" applyAlignment="1">
      <alignment horizontal="center" vertical="center" wrapText="1"/>
    </xf>
    <xf numFmtId="0" fontId="31" fillId="18" borderId="23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7" fillId="18" borderId="16" xfId="0" applyFont="1" applyFill="1" applyBorder="1" applyAlignment="1" applyProtection="1">
      <alignment horizontal="center" vertical="center" wrapText="1"/>
      <protection/>
    </xf>
    <xf numFmtId="0" fontId="27" fillId="18" borderId="0" xfId="0" applyFont="1" applyFill="1" applyBorder="1" applyAlignment="1" applyProtection="1">
      <alignment horizontal="center" vertical="center" wrapText="1"/>
      <protection/>
    </xf>
    <xf numFmtId="0" fontId="27" fillId="18" borderId="17" xfId="0" applyFont="1" applyFill="1" applyBorder="1" applyAlignment="1" applyProtection="1">
      <alignment horizontal="center" vertical="center" wrapText="1"/>
      <protection/>
    </xf>
    <xf numFmtId="0" fontId="27" fillId="18" borderId="18" xfId="0" applyFont="1" applyFill="1" applyBorder="1" applyAlignment="1" applyProtection="1">
      <alignment horizontal="center" vertical="center" wrapText="1"/>
      <protection/>
    </xf>
    <xf numFmtId="0" fontId="27" fillId="18" borderId="11" xfId="0" applyFont="1" applyFill="1" applyBorder="1" applyAlignment="1" applyProtection="1">
      <alignment horizontal="center" vertical="center" wrapText="1"/>
      <protection/>
    </xf>
    <xf numFmtId="0" fontId="27" fillId="18" borderId="19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_Svod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1.08 (3)" xfId="67"/>
    <cellStyle name="Тысячи_1.08 (3)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413\ghb,s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66"/>
  <sheetViews>
    <sheetView showZeros="0"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8" sqref="M8"/>
    </sheetView>
  </sheetViews>
  <sheetFormatPr defaultColWidth="7.875" defaultRowHeight="12.75"/>
  <cols>
    <col min="1" max="1" width="3.875" style="7" customWidth="1"/>
    <col min="2" max="2" width="17.25390625" style="7" bestFit="1" customWidth="1"/>
    <col min="3" max="3" width="9.50390625" style="7" bestFit="1" customWidth="1"/>
    <col min="4" max="4" width="8.75390625" style="7" bestFit="1" customWidth="1"/>
    <col min="5" max="5" width="9.125" style="7" bestFit="1" customWidth="1"/>
    <col min="6" max="6" width="5.625" style="7" customWidth="1"/>
    <col min="7" max="7" width="5.875" style="7" customWidth="1"/>
    <col min="8" max="8" width="9.125" style="7" bestFit="1" customWidth="1"/>
    <col min="9" max="9" width="8.75390625" style="25" bestFit="1" customWidth="1"/>
    <col min="10" max="10" width="9.125" style="25" bestFit="1" customWidth="1"/>
    <col min="11" max="11" width="5.625" style="25" customWidth="1"/>
    <col min="12" max="12" width="5.875" style="27" bestFit="1" customWidth="1"/>
    <col min="13" max="13" width="8.75390625" style="27" bestFit="1" customWidth="1"/>
    <col min="14" max="14" width="10.50390625" style="27" bestFit="1" customWidth="1"/>
    <col min="15" max="15" width="9.125" style="27" bestFit="1" customWidth="1"/>
    <col min="16" max="16" width="9.75390625" style="27" bestFit="1" customWidth="1"/>
    <col min="17" max="17" width="9.125" style="7" bestFit="1" customWidth="1"/>
    <col min="18" max="18" width="9.50390625" style="6" bestFit="1" customWidth="1"/>
    <col min="19" max="19" width="10.375" style="6" bestFit="1" customWidth="1"/>
    <col min="20" max="20" width="6.50390625" style="6" bestFit="1" customWidth="1"/>
    <col min="21" max="21" width="5.375" style="6" bestFit="1" customWidth="1"/>
    <col min="22" max="22" width="9.125" style="6" bestFit="1" customWidth="1"/>
    <col min="23" max="23" width="8.00390625" style="6" bestFit="1" customWidth="1"/>
    <col min="24" max="24" width="9.125" style="6" bestFit="1" customWidth="1"/>
    <col min="25" max="25" width="6.50390625" style="6" bestFit="1" customWidth="1"/>
    <col min="26" max="26" width="9.50390625" style="6" bestFit="1" customWidth="1"/>
    <col min="27" max="27" width="9.125" style="6" bestFit="1" customWidth="1"/>
    <col min="28" max="28" width="6.50390625" style="6" bestFit="1" customWidth="1"/>
    <col min="29" max="29" width="9.50390625" style="6" bestFit="1" customWidth="1"/>
    <col min="30" max="30" width="9.125" style="6" bestFit="1" customWidth="1"/>
    <col min="31" max="31" width="6.50390625" style="6" bestFit="1" customWidth="1"/>
    <col min="32" max="32" width="9.50390625" style="6" bestFit="1" customWidth="1"/>
    <col min="33" max="33" width="9.125" style="6" bestFit="1" customWidth="1"/>
    <col min="34" max="34" width="6.50390625" style="6" bestFit="1" customWidth="1"/>
    <col min="35" max="35" width="9.50390625" style="6" bestFit="1" customWidth="1"/>
    <col min="36" max="36" width="9.125" style="6" bestFit="1" customWidth="1"/>
    <col min="37" max="37" width="6.50390625" style="6" bestFit="1" customWidth="1"/>
    <col min="38" max="38" width="9.50390625" style="6" bestFit="1" customWidth="1"/>
    <col min="39" max="39" width="9.125" style="6" bestFit="1" customWidth="1"/>
    <col min="40" max="40" width="6.50390625" style="6" bestFit="1" customWidth="1"/>
    <col min="41" max="41" width="9.50390625" style="6" bestFit="1" customWidth="1"/>
    <col min="42" max="42" width="9.125" style="6" bestFit="1" customWidth="1"/>
    <col min="43" max="43" width="6.50390625" style="6" bestFit="1" customWidth="1"/>
    <col min="44" max="44" width="9.125" style="6" bestFit="1" customWidth="1"/>
    <col min="45" max="45" width="9.50390625" style="6" bestFit="1" customWidth="1"/>
    <col min="46" max="46" width="9.125" style="6" bestFit="1" customWidth="1"/>
    <col min="47" max="47" width="6.50390625" style="6" bestFit="1" customWidth="1"/>
    <col min="48" max="48" width="5.50390625" style="6" customWidth="1"/>
    <col min="49" max="49" width="9.125" style="6" bestFit="1" customWidth="1"/>
    <col min="50" max="50" width="9.50390625" style="7" bestFit="1" customWidth="1"/>
    <col min="51" max="51" width="9.125" style="7" bestFit="1" customWidth="1"/>
    <col min="52" max="52" width="5.50390625" style="7" bestFit="1" customWidth="1"/>
    <col min="53" max="53" width="6.75390625" style="7" bestFit="1" customWidth="1"/>
    <col min="54" max="54" width="9.125" style="7" bestFit="1" customWidth="1"/>
    <col min="55" max="55" width="9.50390625" style="7" bestFit="1" customWidth="1"/>
    <col min="56" max="56" width="9.125" style="7" bestFit="1" customWidth="1"/>
    <col min="57" max="57" width="6.375" style="7" customWidth="1"/>
    <col min="58" max="58" width="5.875" style="7" bestFit="1" customWidth="1"/>
    <col min="59" max="59" width="8.875" style="7" customWidth="1"/>
    <col min="60" max="60" width="9.25390625" style="7" customWidth="1"/>
    <col min="61" max="61" width="8.875" style="7" customWidth="1"/>
    <col min="62" max="62" width="6.50390625" style="7" bestFit="1" customWidth="1"/>
    <col min="63" max="63" width="5.50390625" style="7" bestFit="1" customWidth="1"/>
    <col min="64" max="64" width="9.125" style="7" bestFit="1" customWidth="1"/>
    <col min="65" max="65" width="9.25390625" style="7" bestFit="1" customWidth="1"/>
    <col min="66" max="66" width="9.125" style="7" bestFit="1" customWidth="1"/>
    <col min="67" max="67" width="6.375" style="7" customWidth="1"/>
    <col min="68" max="68" width="7.50390625" style="7" customWidth="1"/>
    <col min="69" max="69" width="7.75390625" style="7" bestFit="1" customWidth="1"/>
    <col min="70" max="70" width="9.125" style="7" customWidth="1"/>
    <col min="71" max="71" width="6.375" style="7" bestFit="1" customWidth="1"/>
    <col min="72" max="72" width="6.00390625" style="7" bestFit="1" customWidth="1"/>
    <col min="73" max="73" width="7.25390625" style="7" bestFit="1" customWidth="1"/>
    <col min="74" max="74" width="6.50390625" style="7" bestFit="1" customWidth="1"/>
    <col min="75" max="75" width="6.00390625" style="7" bestFit="1" customWidth="1"/>
    <col min="76" max="76" width="7.25390625" style="7" bestFit="1" customWidth="1"/>
    <col min="77" max="77" width="6.50390625" style="7" bestFit="1" customWidth="1"/>
    <col min="78" max="78" width="4.625" style="7" bestFit="1" customWidth="1"/>
    <col min="79" max="79" width="7.25390625" style="7" bestFit="1" customWidth="1"/>
    <col min="80" max="80" width="6.50390625" style="7" bestFit="1" customWidth="1"/>
    <col min="81" max="81" width="8.00390625" style="7" bestFit="1" customWidth="1"/>
    <col min="82" max="83" width="7.25390625" style="7" bestFit="1" customWidth="1"/>
    <col min="84" max="84" width="7.625" style="7" customWidth="1"/>
    <col min="85" max="85" width="5.50390625" style="7" bestFit="1" customWidth="1"/>
    <col min="86" max="86" width="8.00390625" style="7" bestFit="1" customWidth="1"/>
    <col min="87" max="89" width="7.25390625" style="7" bestFit="1" customWidth="1"/>
    <col min="90" max="90" width="5.50390625" style="7" bestFit="1" customWidth="1"/>
    <col min="91" max="92" width="8.375" style="7" customWidth="1"/>
    <col min="93" max="93" width="9.50390625" style="7" customWidth="1"/>
    <col min="94" max="94" width="9.625" style="7" bestFit="1" customWidth="1"/>
    <col min="95" max="95" width="8.375" style="7" customWidth="1"/>
    <col min="96" max="16384" width="7.875" style="53" customWidth="1"/>
  </cols>
  <sheetData>
    <row r="1" spans="1:95" ht="28.5" customHeight="1">
      <c r="A1" s="1"/>
      <c r="B1" s="1"/>
      <c r="C1" s="149" t="s">
        <v>142</v>
      </c>
      <c r="D1" s="149"/>
      <c r="E1" s="149"/>
      <c r="F1" s="149"/>
      <c r="G1" s="149"/>
      <c r="H1" s="149"/>
      <c r="I1" s="149"/>
      <c r="J1" s="149"/>
      <c r="K1" s="149"/>
      <c r="L1" s="149"/>
      <c r="M1" s="66"/>
      <c r="N1" s="3"/>
      <c r="O1" s="2"/>
      <c r="P1" s="4"/>
      <c r="Q1" s="5"/>
      <c r="R1" s="6">
        <v>1000</v>
      </c>
      <c r="BC1" s="8"/>
      <c r="BH1" s="8"/>
      <c r="CC1" s="2"/>
      <c r="CD1" s="2"/>
      <c r="CL1" s="9"/>
      <c r="CM1" s="10"/>
      <c r="CN1" s="10"/>
      <c r="CO1" s="10"/>
      <c r="CP1" s="10"/>
      <c r="CQ1" s="10"/>
    </row>
    <row r="2" spans="1:95" ht="13.5">
      <c r="A2" s="55"/>
      <c r="B2" s="55" t="s">
        <v>95</v>
      </c>
      <c r="C2" s="147"/>
      <c r="D2" s="148"/>
      <c r="E2" s="148"/>
      <c r="F2" s="148"/>
      <c r="G2" s="148"/>
      <c r="H2" s="55"/>
      <c r="I2" s="56"/>
      <c r="J2" s="57"/>
      <c r="K2" s="57"/>
      <c r="L2" s="58"/>
      <c r="M2" s="104"/>
      <c r="N2" s="59"/>
      <c r="O2" s="58"/>
      <c r="P2" s="60"/>
      <c r="Q2" s="61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50"/>
      <c r="BU2" s="50"/>
      <c r="BV2" s="50"/>
      <c r="BW2" s="50"/>
      <c r="BX2" s="50"/>
      <c r="BY2" s="50"/>
      <c r="BZ2" s="50"/>
      <c r="CA2" s="50"/>
      <c r="CB2" s="50"/>
      <c r="CC2" s="53"/>
      <c r="CD2" s="53"/>
      <c r="CE2" s="53"/>
      <c r="CF2" s="53"/>
      <c r="CG2" s="53"/>
      <c r="CH2" s="53"/>
      <c r="CI2" s="53"/>
      <c r="CJ2" s="53"/>
      <c r="CK2" s="53"/>
      <c r="CL2" s="64"/>
      <c r="CM2" s="64"/>
      <c r="CN2" s="64"/>
      <c r="CO2" s="64"/>
      <c r="CP2" s="64"/>
      <c r="CQ2" s="64"/>
    </row>
    <row r="3" spans="1:95" s="12" customFormat="1" ht="12.75">
      <c r="A3" s="129" t="s">
        <v>0</v>
      </c>
      <c r="B3" s="129" t="s">
        <v>116</v>
      </c>
      <c r="C3" s="132" t="s">
        <v>1</v>
      </c>
      <c r="D3" s="131"/>
      <c r="E3" s="131"/>
      <c r="F3" s="131"/>
      <c r="G3" s="131"/>
      <c r="H3" s="139" t="s">
        <v>109</v>
      </c>
      <c r="I3" s="140"/>
      <c r="J3" s="140"/>
      <c r="K3" s="140"/>
      <c r="L3" s="140"/>
      <c r="M3" s="141"/>
      <c r="N3" s="132" t="s">
        <v>147</v>
      </c>
      <c r="O3" s="131"/>
      <c r="P3" s="131"/>
      <c r="Q3" s="132" t="s">
        <v>2</v>
      </c>
      <c r="R3" s="131"/>
      <c r="S3" s="131"/>
      <c r="T3" s="131"/>
      <c r="U3" s="131"/>
      <c r="V3" s="145" t="s">
        <v>117</v>
      </c>
      <c r="W3" s="107" t="s">
        <v>84</v>
      </c>
      <c r="X3" s="107"/>
      <c r="Y3" s="107"/>
      <c r="Z3" s="107" t="s">
        <v>100</v>
      </c>
      <c r="AA3" s="107"/>
      <c r="AB3" s="107"/>
      <c r="AC3" s="107" t="s">
        <v>96</v>
      </c>
      <c r="AD3" s="107"/>
      <c r="AE3" s="107"/>
      <c r="AF3" s="107" t="s">
        <v>85</v>
      </c>
      <c r="AG3" s="107"/>
      <c r="AH3" s="107"/>
      <c r="AI3" s="107" t="s">
        <v>97</v>
      </c>
      <c r="AJ3" s="107"/>
      <c r="AK3" s="107"/>
      <c r="AL3" s="107" t="s">
        <v>98</v>
      </c>
      <c r="AM3" s="107"/>
      <c r="AN3" s="107"/>
      <c r="AO3" s="107" t="s">
        <v>99</v>
      </c>
      <c r="AP3" s="107"/>
      <c r="AQ3" s="107"/>
      <c r="AR3" s="117" t="s">
        <v>110</v>
      </c>
      <c r="AS3" s="118"/>
      <c r="AT3" s="118"/>
      <c r="AU3" s="118"/>
      <c r="AV3" s="119"/>
      <c r="AW3" s="150" t="s">
        <v>111</v>
      </c>
      <c r="AX3" s="151"/>
      <c r="AY3" s="151"/>
      <c r="AZ3" s="151"/>
      <c r="BA3" s="152"/>
      <c r="BB3" s="111" t="s">
        <v>112</v>
      </c>
      <c r="BC3" s="112"/>
      <c r="BD3" s="112"/>
      <c r="BE3" s="112"/>
      <c r="BF3" s="113"/>
      <c r="BG3" s="111" t="s">
        <v>113</v>
      </c>
      <c r="BH3" s="112"/>
      <c r="BI3" s="112"/>
      <c r="BJ3" s="112"/>
      <c r="BK3" s="113"/>
      <c r="BL3" s="133" t="s">
        <v>114</v>
      </c>
      <c r="BM3" s="134"/>
      <c r="BN3" s="134"/>
      <c r="BO3" s="134"/>
      <c r="BP3" s="135"/>
      <c r="BQ3" s="123" t="s">
        <v>121</v>
      </c>
      <c r="BR3" s="124"/>
      <c r="BS3" s="125"/>
      <c r="BT3" s="107" t="s">
        <v>105</v>
      </c>
      <c r="BU3" s="107"/>
      <c r="BV3" s="107"/>
      <c r="BW3" s="107"/>
      <c r="BX3" s="107"/>
      <c r="BY3" s="107"/>
      <c r="BZ3" s="107"/>
      <c r="CA3" s="107"/>
      <c r="CB3" s="107"/>
      <c r="CC3" s="107" t="s">
        <v>127</v>
      </c>
      <c r="CD3" s="107"/>
      <c r="CE3" s="107"/>
      <c r="CF3" s="107"/>
      <c r="CG3" s="107"/>
      <c r="CH3" s="107"/>
      <c r="CI3" s="107"/>
      <c r="CJ3" s="107"/>
      <c r="CK3" s="107"/>
      <c r="CL3" s="107"/>
      <c r="CM3" s="107" t="s">
        <v>133</v>
      </c>
      <c r="CN3" s="107"/>
      <c r="CO3" s="107"/>
      <c r="CP3" s="107"/>
      <c r="CQ3" s="107"/>
    </row>
    <row r="4" spans="1:95" s="12" customFormat="1" ht="27" customHeight="1">
      <c r="A4" s="130"/>
      <c r="B4" s="131"/>
      <c r="C4" s="131"/>
      <c r="D4" s="131"/>
      <c r="E4" s="131"/>
      <c r="F4" s="131"/>
      <c r="G4" s="131"/>
      <c r="H4" s="142"/>
      <c r="I4" s="143"/>
      <c r="J4" s="143"/>
      <c r="K4" s="143"/>
      <c r="L4" s="143"/>
      <c r="M4" s="144"/>
      <c r="N4" s="131"/>
      <c r="O4" s="131"/>
      <c r="P4" s="131"/>
      <c r="Q4" s="131"/>
      <c r="R4" s="131"/>
      <c r="S4" s="131"/>
      <c r="T4" s="131"/>
      <c r="U4" s="131"/>
      <c r="V4" s="146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20"/>
      <c r="AS4" s="121"/>
      <c r="AT4" s="121"/>
      <c r="AU4" s="121"/>
      <c r="AV4" s="122"/>
      <c r="AW4" s="153"/>
      <c r="AX4" s="154"/>
      <c r="AY4" s="154"/>
      <c r="AZ4" s="154"/>
      <c r="BA4" s="155"/>
      <c r="BB4" s="114"/>
      <c r="BC4" s="115"/>
      <c r="BD4" s="115"/>
      <c r="BE4" s="115"/>
      <c r="BF4" s="116"/>
      <c r="BG4" s="114"/>
      <c r="BH4" s="115"/>
      <c r="BI4" s="115"/>
      <c r="BJ4" s="115"/>
      <c r="BK4" s="116"/>
      <c r="BL4" s="136"/>
      <c r="BM4" s="137"/>
      <c r="BN4" s="137"/>
      <c r="BO4" s="137"/>
      <c r="BP4" s="138"/>
      <c r="BQ4" s="126"/>
      <c r="BR4" s="127"/>
      <c r="BS4" s="128"/>
      <c r="BT4" s="108" t="s">
        <v>155</v>
      </c>
      <c r="BU4" s="109"/>
      <c r="BV4" s="110"/>
      <c r="BW4" s="108" t="s">
        <v>148</v>
      </c>
      <c r="BX4" s="109"/>
      <c r="BY4" s="110"/>
      <c r="BZ4" s="108" t="s">
        <v>107</v>
      </c>
      <c r="CA4" s="109"/>
      <c r="CB4" s="110"/>
      <c r="CC4" s="108" t="s">
        <v>155</v>
      </c>
      <c r="CD4" s="109"/>
      <c r="CE4" s="109"/>
      <c r="CF4" s="109"/>
      <c r="CG4" s="110"/>
      <c r="CH4" s="108" t="s">
        <v>148</v>
      </c>
      <c r="CI4" s="109"/>
      <c r="CJ4" s="109"/>
      <c r="CK4" s="109"/>
      <c r="CL4" s="110"/>
      <c r="CM4" s="108" t="s">
        <v>3</v>
      </c>
      <c r="CN4" s="109"/>
      <c r="CO4" s="109"/>
      <c r="CP4" s="109"/>
      <c r="CQ4" s="110"/>
    </row>
    <row r="5" spans="1:95" s="40" customFormat="1" ht="64.5">
      <c r="A5" s="130"/>
      <c r="B5" s="131"/>
      <c r="C5" s="52" t="s">
        <v>130</v>
      </c>
      <c r="D5" s="52" t="s">
        <v>143</v>
      </c>
      <c r="E5" s="52" t="s">
        <v>149</v>
      </c>
      <c r="F5" s="41" t="s">
        <v>86</v>
      </c>
      <c r="G5" s="39" t="s">
        <v>145</v>
      </c>
      <c r="H5" s="52" t="s">
        <v>130</v>
      </c>
      <c r="I5" s="52" t="s">
        <v>152</v>
      </c>
      <c r="J5" s="52" t="s">
        <v>149</v>
      </c>
      <c r="K5" s="41" t="s">
        <v>86</v>
      </c>
      <c r="L5" s="39" t="s">
        <v>145</v>
      </c>
      <c r="M5" s="39" t="s">
        <v>132</v>
      </c>
      <c r="N5" s="67" t="s">
        <v>124</v>
      </c>
      <c r="O5" s="67" t="s">
        <v>123</v>
      </c>
      <c r="P5" s="67" t="s">
        <v>104</v>
      </c>
      <c r="Q5" s="52" t="s">
        <v>130</v>
      </c>
      <c r="R5" s="52" t="s">
        <v>144</v>
      </c>
      <c r="S5" s="52" t="s">
        <v>150</v>
      </c>
      <c r="T5" s="39" t="s">
        <v>86</v>
      </c>
      <c r="U5" s="39" t="s">
        <v>146</v>
      </c>
      <c r="V5" s="93" t="s">
        <v>149</v>
      </c>
      <c r="W5" s="93" t="s">
        <v>153</v>
      </c>
      <c r="X5" s="93" t="s">
        <v>151</v>
      </c>
      <c r="Y5" s="41" t="s">
        <v>87</v>
      </c>
      <c r="Z5" s="93" t="s">
        <v>153</v>
      </c>
      <c r="AA5" s="93" t="s">
        <v>151</v>
      </c>
      <c r="AB5" s="41" t="s">
        <v>87</v>
      </c>
      <c r="AC5" s="93" t="s">
        <v>153</v>
      </c>
      <c r="AD5" s="93" t="s">
        <v>151</v>
      </c>
      <c r="AE5" s="41" t="s">
        <v>87</v>
      </c>
      <c r="AF5" s="52" t="s">
        <v>154</v>
      </c>
      <c r="AG5" s="52" t="s">
        <v>151</v>
      </c>
      <c r="AH5" s="39" t="s">
        <v>87</v>
      </c>
      <c r="AI5" s="52" t="s">
        <v>144</v>
      </c>
      <c r="AJ5" s="52" t="s">
        <v>151</v>
      </c>
      <c r="AK5" s="39" t="s">
        <v>87</v>
      </c>
      <c r="AL5" s="52" t="s">
        <v>144</v>
      </c>
      <c r="AM5" s="52" t="s">
        <v>151</v>
      </c>
      <c r="AN5" s="39" t="s">
        <v>87</v>
      </c>
      <c r="AO5" s="52" t="s">
        <v>144</v>
      </c>
      <c r="AP5" s="52" t="s">
        <v>151</v>
      </c>
      <c r="AQ5" s="39" t="s">
        <v>87</v>
      </c>
      <c r="AR5" s="52" t="s">
        <v>130</v>
      </c>
      <c r="AS5" s="52" t="s">
        <v>144</v>
      </c>
      <c r="AT5" s="52" t="s">
        <v>151</v>
      </c>
      <c r="AU5" s="38" t="s">
        <v>87</v>
      </c>
      <c r="AV5" s="39" t="s">
        <v>126</v>
      </c>
      <c r="AW5" s="52" t="s">
        <v>130</v>
      </c>
      <c r="AX5" s="52" t="s">
        <v>144</v>
      </c>
      <c r="AY5" s="52" t="s">
        <v>151</v>
      </c>
      <c r="AZ5" s="38" t="s">
        <v>87</v>
      </c>
      <c r="BA5" s="39" t="s">
        <v>126</v>
      </c>
      <c r="BB5" s="52" t="s">
        <v>130</v>
      </c>
      <c r="BC5" s="52" t="s">
        <v>144</v>
      </c>
      <c r="BD5" s="52" t="s">
        <v>151</v>
      </c>
      <c r="BE5" s="38" t="s">
        <v>87</v>
      </c>
      <c r="BF5" s="39" t="s">
        <v>126</v>
      </c>
      <c r="BG5" s="52" t="s">
        <v>130</v>
      </c>
      <c r="BH5" s="52" t="s">
        <v>144</v>
      </c>
      <c r="BI5" s="52" t="s">
        <v>151</v>
      </c>
      <c r="BJ5" s="38" t="s">
        <v>87</v>
      </c>
      <c r="BK5" s="39" t="s">
        <v>126</v>
      </c>
      <c r="BL5" s="52" t="s">
        <v>130</v>
      </c>
      <c r="BM5" s="52" t="s">
        <v>144</v>
      </c>
      <c r="BN5" s="52" t="s">
        <v>151</v>
      </c>
      <c r="BO5" s="38" t="s">
        <v>87</v>
      </c>
      <c r="BP5" s="39" t="s">
        <v>126</v>
      </c>
      <c r="BQ5" s="38" t="s">
        <v>156</v>
      </c>
      <c r="BR5" s="52" t="s">
        <v>150</v>
      </c>
      <c r="BS5" s="38" t="s">
        <v>87</v>
      </c>
      <c r="BT5" s="68" t="s">
        <v>106</v>
      </c>
      <c r="BU5" s="68" t="s">
        <v>157</v>
      </c>
      <c r="BV5" s="68" t="s">
        <v>122</v>
      </c>
      <c r="BW5" s="68" t="s">
        <v>106</v>
      </c>
      <c r="BX5" s="68" t="s">
        <v>157</v>
      </c>
      <c r="BY5" s="68" t="s">
        <v>122</v>
      </c>
      <c r="BZ5" s="68" t="s">
        <v>106</v>
      </c>
      <c r="CA5" s="68" t="s">
        <v>118</v>
      </c>
      <c r="CB5" s="68" t="s">
        <v>122</v>
      </c>
      <c r="CC5" s="68" t="s">
        <v>120</v>
      </c>
      <c r="CD5" s="68" t="s">
        <v>128</v>
      </c>
      <c r="CE5" s="68" t="s">
        <v>115</v>
      </c>
      <c r="CF5" s="68" t="s">
        <v>141</v>
      </c>
      <c r="CG5" s="68" t="s">
        <v>119</v>
      </c>
      <c r="CH5" s="68" t="s">
        <v>120</v>
      </c>
      <c r="CI5" s="68" t="s">
        <v>129</v>
      </c>
      <c r="CJ5" s="68" t="s">
        <v>115</v>
      </c>
      <c r="CK5" s="68" t="s">
        <v>141</v>
      </c>
      <c r="CL5" s="68" t="s">
        <v>119</v>
      </c>
      <c r="CM5" s="68" t="s">
        <v>120</v>
      </c>
      <c r="CN5" s="68" t="s">
        <v>125</v>
      </c>
      <c r="CO5" s="68" t="s">
        <v>138</v>
      </c>
      <c r="CP5" s="68" t="s">
        <v>139</v>
      </c>
      <c r="CQ5" s="68" t="s">
        <v>140</v>
      </c>
    </row>
    <row r="6" spans="1:95" s="79" customFormat="1" ht="12.75">
      <c r="A6" s="69" t="s">
        <v>4</v>
      </c>
      <c r="B6" s="70" t="s">
        <v>5</v>
      </c>
      <c r="C6" s="71">
        <v>478940.84751</v>
      </c>
      <c r="D6" s="71">
        <v>947912.37729</v>
      </c>
      <c r="E6" s="71">
        <v>543762.20615</v>
      </c>
      <c r="F6" s="72">
        <f aca="true" t="shared" si="0" ref="F6:F37">IF(D6&gt;0,E6/D6*100,0)</f>
        <v>57.36418462058375</v>
      </c>
      <c r="G6" s="72">
        <f aca="true" t="shared" si="1" ref="G6:G37">E6/C6*100</f>
        <v>113.5343140968252</v>
      </c>
      <c r="H6" s="71">
        <v>159854.61688</v>
      </c>
      <c r="I6" s="71">
        <v>240402.68057</v>
      </c>
      <c r="J6" s="71">
        <v>173153.17296999999</v>
      </c>
      <c r="K6" s="73">
        <f aca="true" t="shared" si="2" ref="K6:K37">J6/I6*100</f>
        <v>72.02630709418466</v>
      </c>
      <c r="L6" s="74">
        <f aca="true" t="shared" si="3" ref="L6:L37">J6/H6*100</f>
        <v>108.31915671224121</v>
      </c>
      <c r="M6" s="74">
        <v>1000</v>
      </c>
      <c r="N6" s="75">
        <v>124921.15963</v>
      </c>
      <c r="O6" s="75">
        <v>7230.68768</v>
      </c>
      <c r="P6" s="75">
        <v>10734.17362</v>
      </c>
      <c r="Q6" s="75">
        <v>487838.28138999996</v>
      </c>
      <c r="R6" s="75">
        <v>960000.4789600001</v>
      </c>
      <c r="S6" s="75">
        <v>527612.83938</v>
      </c>
      <c r="T6" s="73">
        <f aca="true" t="shared" si="4" ref="T6:T37">IF(R6&gt;0,S6/R6*100,0)</f>
        <v>54.959643348467935</v>
      </c>
      <c r="U6" s="74">
        <f aca="true" t="shared" si="5" ref="U6:U37">S6/Q6*100</f>
        <v>108.15322608071473</v>
      </c>
      <c r="V6" s="75">
        <f aca="true" t="shared" si="6" ref="V6:V37">E6-S6</f>
        <v>16149.366769999964</v>
      </c>
      <c r="W6" s="75">
        <v>372136.169</v>
      </c>
      <c r="X6" s="75">
        <v>283647.04786</v>
      </c>
      <c r="Y6" s="74">
        <f aca="true" t="shared" si="7" ref="Y6:Y57">_xlfn.IFERROR(X6/W6*100,0)</f>
        <v>76.22130593277538</v>
      </c>
      <c r="Z6" s="75">
        <v>77280.44614</v>
      </c>
      <c r="AA6" s="75">
        <v>55411.2546</v>
      </c>
      <c r="AB6" s="74">
        <f aca="true" t="shared" si="8" ref="AB6:AB57">_xlfn.IFERROR(AA6/Z6*100,0)</f>
        <v>71.7015200709606</v>
      </c>
      <c r="AC6" s="75">
        <v>0</v>
      </c>
      <c r="AD6" s="75">
        <v>0</v>
      </c>
      <c r="AE6" s="74">
        <f aca="true" t="shared" si="9" ref="AE6:AE57">_xlfn.IFERROR(AD6/AC6*100,0)</f>
        <v>0</v>
      </c>
      <c r="AF6" s="75">
        <v>29186.832</v>
      </c>
      <c r="AG6" s="75">
        <v>10885.82583</v>
      </c>
      <c r="AH6" s="74">
        <f aca="true" t="shared" si="10" ref="AH6:AH57">_xlfn.IFERROR(AG6/AF6*100,0)</f>
        <v>37.29704487969096</v>
      </c>
      <c r="AI6" s="75">
        <v>39901.514</v>
      </c>
      <c r="AJ6" s="75">
        <v>29987.52449</v>
      </c>
      <c r="AK6" s="74">
        <f aca="true" t="shared" si="11" ref="AK6:AK57">_xlfn.IFERROR(AJ6/AI6*100,0)</f>
        <v>75.15385127992887</v>
      </c>
      <c r="AL6" s="75">
        <v>1904.75</v>
      </c>
      <c r="AM6" s="75">
        <v>1419.0385</v>
      </c>
      <c r="AN6" s="74">
        <f aca="true" t="shared" si="12" ref="AN6:AN56">_xlfn.IFERROR(AM6/AL6*100,0)</f>
        <v>74.49998687491798</v>
      </c>
      <c r="AO6" s="75">
        <v>10</v>
      </c>
      <c r="AP6" s="75">
        <v>1.50134</v>
      </c>
      <c r="AQ6" s="74">
        <f>_xlfn.IFERROR(AP6/AO6*100,0)</f>
        <v>15.013399999999999</v>
      </c>
      <c r="AR6" s="75">
        <v>324797.0754</v>
      </c>
      <c r="AS6" s="75">
        <v>708639.78752</v>
      </c>
      <c r="AT6" s="75">
        <v>372650.92900999996</v>
      </c>
      <c r="AU6" s="74">
        <f aca="true" t="shared" si="13" ref="AU6:AU37">AT6/AS6*100</f>
        <v>52.58679170614345</v>
      </c>
      <c r="AV6" s="74">
        <f>AT6/AR6*100</f>
        <v>114.73346197808776</v>
      </c>
      <c r="AW6" s="75">
        <v>84790.40409</v>
      </c>
      <c r="AX6" s="75">
        <v>152593.1</v>
      </c>
      <c r="AY6" s="75">
        <v>114444.825</v>
      </c>
      <c r="AZ6" s="74">
        <f aca="true" t="shared" si="14" ref="AZ6:AZ37">AY6/AX6*100</f>
        <v>75</v>
      </c>
      <c r="BA6" s="74">
        <f>_xlfn.IFERROR(AY6/AW6*100,0)</f>
        <v>134.9737935893354</v>
      </c>
      <c r="BB6" s="75">
        <v>27906.228789999997</v>
      </c>
      <c r="BC6" s="75">
        <v>244537.2481</v>
      </c>
      <c r="BD6" s="75">
        <v>15914.96623</v>
      </c>
      <c r="BE6" s="74">
        <f aca="true" t="shared" si="15" ref="BE6:BE37">BD6/BC6*100</f>
        <v>6.508197157551966</v>
      </c>
      <c r="BF6" s="76">
        <f>BD6/BB6*100</f>
        <v>57.03015749553023</v>
      </c>
      <c r="BG6" s="75">
        <v>208608.61238</v>
      </c>
      <c r="BH6" s="75">
        <v>306809.88942</v>
      </c>
      <c r="BI6" s="75">
        <v>239699.74478</v>
      </c>
      <c r="BJ6" s="74">
        <f aca="true" t="shared" si="16" ref="BJ6:BJ37">BI6/BH6*100</f>
        <v>78.12647279171266</v>
      </c>
      <c r="BK6" s="74">
        <f>BI6/BG6*100</f>
        <v>114.90405024283686</v>
      </c>
      <c r="BL6" s="75">
        <v>3491.83014</v>
      </c>
      <c r="BM6" s="75">
        <v>4699.55</v>
      </c>
      <c r="BN6" s="75">
        <v>2591.393</v>
      </c>
      <c r="BO6" s="76">
        <f aca="true" t="shared" si="17" ref="BO6:BO58">BN6/BM6*100</f>
        <v>55.141300762838995</v>
      </c>
      <c r="BP6" s="76">
        <f>_xlfn.IFERROR(BN6/BL6*100,0)</f>
        <v>74.21303145060773</v>
      </c>
      <c r="BQ6" s="77">
        <v>-2404.02547</v>
      </c>
      <c r="BR6" s="77">
        <v>-2404.02547</v>
      </c>
      <c r="BS6" s="76">
        <f>_xlfn.IFERROR(BR6/BQ6*100,0)</f>
        <v>100</v>
      </c>
      <c r="BT6" s="77"/>
      <c r="BU6" s="77"/>
      <c r="BV6" s="77">
        <v>0</v>
      </c>
      <c r="BW6" s="77">
        <v>0</v>
      </c>
      <c r="BX6" s="77">
        <v>0</v>
      </c>
      <c r="BY6" s="77">
        <v>0</v>
      </c>
      <c r="BZ6" s="76">
        <f aca="true" t="shared" si="18" ref="BZ6:BZ19">_xlfn.IFERROR(BW6/BT6*100,0)</f>
        <v>0</v>
      </c>
      <c r="CA6" s="76">
        <f aca="true" t="shared" si="19" ref="CA6:CA19">_xlfn.IFERROR(BX6/BU6*100,0)</f>
        <v>0</v>
      </c>
      <c r="CB6" s="76">
        <f aca="true" t="shared" si="20" ref="CB6:CB19">_xlfn.IFERROR(BY6/BV6*100,0)</f>
        <v>0</v>
      </c>
      <c r="CC6" s="78">
        <v>2000</v>
      </c>
      <c r="CD6" s="78">
        <v>0</v>
      </c>
      <c r="CE6" s="78">
        <v>2000</v>
      </c>
      <c r="CF6" s="78">
        <v>0</v>
      </c>
      <c r="CG6" s="78">
        <v>0</v>
      </c>
      <c r="CH6" s="78">
        <f aca="true" t="shared" si="21" ref="CH6:CH45">CI6+CJ6+CK6+CL6</f>
        <v>2000</v>
      </c>
      <c r="CI6" s="78"/>
      <c r="CJ6" s="78">
        <v>2000</v>
      </c>
      <c r="CK6" s="78">
        <v>0</v>
      </c>
      <c r="CL6" s="78">
        <v>0</v>
      </c>
      <c r="CM6" s="76">
        <f>IF(ISERROR(CH6/CC6)=TRUE,"",CH6/CC6*100)</f>
        <v>100</v>
      </c>
      <c r="CN6" s="76">
        <f>IF(ISERROR(CI6/CD6)=TRUE,"",CI6/CD6*100)</f>
      </c>
      <c r="CO6" s="76">
        <f>IF(ISERROR(CJ6/CE6)=TRUE,"",CJ6/CE6*100)</f>
        <v>100</v>
      </c>
      <c r="CP6" s="76">
        <f>IF(ISERROR(CK6/CF6)=TRUE,"",CK6/CF6*100)</f>
      </c>
      <c r="CQ6" s="76">
        <f aca="true" t="shared" si="22" ref="CQ6:CQ57">IF(ISERROR(CL6/CG6)=TRUE,"",CL6/CG6*100)</f>
      </c>
    </row>
    <row r="7" spans="1:95" ht="12.75">
      <c r="A7" s="13" t="s">
        <v>6</v>
      </c>
      <c r="B7" s="14" t="s">
        <v>7</v>
      </c>
      <c r="C7" s="46">
        <v>846071.92513</v>
      </c>
      <c r="D7" s="46">
        <v>1680680.5263099999</v>
      </c>
      <c r="E7" s="46">
        <v>1120474.0946199999</v>
      </c>
      <c r="F7" s="43">
        <f t="shared" si="0"/>
        <v>66.6678810802934</v>
      </c>
      <c r="G7" s="43">
        <f t="shared" si="1"/>
        <v>132.43248727912083</v>
      </c>
      <c r="H7" s="46">
        <v>302760.97143000003</v>
      </c>
      <c r="I7" s="46">
        <v>478271.58763</v>
      </c>
      <c r="J7" s="46">
        <v>328874.56084</v>
      </c>
      <c r="K7" s="42">
        <f t="shared" si="2"/>
        <v>68.76313988662517</v>
      </c>
      <c r="L7" s="44">
        <f t="shared" si="3"/>
        <v>108.62515048972803</v>
      </c>
      <c r="M7" s="44">
        <v>1940.6</v>
      </c>
      <c r="N7" s="47">
        <v>221393.96637</v>
      </c>
      <c r="O7" s="47">
        <v>5919.74957</v>
      </c>
      <c r="P7" s="47">
        <v>23563.404329999998</v>
      </c>
      <c r="Q7" s="47">
        <v>831147.59678</v>
      </c>
      <c r="R7" s="47">
        <v>1731635.89411</v>
      </c>
      <c r="S7" s="47">
        <v>1086739.9296199998</v>
      </c>
      <c r="T7" s="42">
        <f t="shared" si="4"/>
        <v>62.75799279262145</v>
      </c>
      <c r="U7" s="44">
        <f t="shared" si="5"/>
        <v>130.75173817865874</v>
      </c>
      <c r="V7" s="47">
        <f t="shared" si="6"/>
        <v>33734.16500000004</v>
      </c>
      <c r="W7" s="47">
        <v>835092.29117</v>
      </c>
      <c r="X7" s="47">
        <v>622490.04059</v>
      </c>
      <c r="Y7" s="44">
        <f t="shared" si="7"/>
        <v>74.54146651478064</v>
      </c>
      <c r="Z7" s="47">
        <v>133273.69454</v>
      </c>
      <c r="AA7" s="47">
        <v>88110.37281</v>
      </c>
      <c r="AB7" s="44">
        <f t="shared" si="8"/>
        <v>66.11235106381407</v>
      </c>
      <c r="AC7" s="47">
        <v>0</v>
      </c>
      <c r="AD7" s="47">
        <v>0</v>
      </c>
      <c r="AE7" s="44">
        <f t="shared" si="9"/>
        <v>0</v>
      </c>
      <c r="AF7" s="47">
        <v>64924.79233</v>
      </c>
      <c r="AG7" s="47">
        <v>47814.65275</v>
      </c>
      <c r="AH7" s="44">
        <f t="shared" si="10"/>
        <v>73.6462159277576</v>
      </c>
      <c r="AI7" s="47">
        <v>541.8</v>
      </c>
      <c r="AJ7" s="47">
        <v>446.7338</v>
      </c>
      <c r="AK7" s="44">
        <f t="shared" si="11"/>
        <v>82.45363602805463</v>
      </c>
      <c r="AL7" s="47">
        <v>2312</v>
      </c>
      <c r="AM7" s="47">
        <v>1722.405</v>
      </c>
      <c r="AN7" s="44">
        <f t="shared" si="12"/>
        <v>74.49848615916956</v>
      </c>
      <c r="AO7" s="47">
        <v>350</v>
      </c>
      <c r="AP7" s="47">
        <v>0</v>
      </c>
      <c r="AQ7" s="44">
        <f aca="true" t="shared" si="23" ref="AQ7:AQ57">_xlfn.IFERROR(AP7/AO7*100,0)</f>
        <v>0</v>
      </c>
      <c r="AR7" s="47">
        <v>542834.12584</v>
      </c>
      <c r="AS7" s="47">
        <v>1203603.57445</v>
      </c>
      <c r="AT7" s="47">
        <v>793993.27982</v>
      </c>
      <c r="AU7" s="44">
        <f t="shared" si="13"/>
        <v>65.96800613381562</v>
      </c>
      <c r="AV7" s="44">
        <f aca="true" t="shared" si="24" ref="AV7:AV58">AT7/AR7*100</f>
        <v>146.26812170132965</v>
      </c>
      <c r="AW7" s="47">
        <v>70515.606</v>
      </c>
      <c r="AX7" s="47">
        <v>190572.3</v>
      </c>
      <c r="AY7" s="47">
        <v>142929.225</v>
      </c>
      <c r="AZ7" s="44">
        <f t="shared" si="14"/>
        <v>75.00000000000001</v>
      </c>
      <c r="BA7" s="44">
        <f aca="true" t="shared" si="25" ref="BA7:BA57">_xlfn.IFERROR(AY7/AW7*100,0)</f>
        <v>202.69162119942644</v>
      </c>
      <c r="BB7" s="47">
        <v>61941.8419</v>
      </c>
      <c r="BC7" s="47">
        <v>461225.28</v>
      </c>
      <c r="BD7" s="47">
        <v>221888.50053999998</v>
      </c>
      <c r="BE7" s="44">
        <f t="shared" si="15"/>
        <v>48.108486278115535</v>
      </c>
      <c r="BF7" s="45">
        <f aca="true" t="shared" si="26" ref="BF7:BF57">BD7/BB7*100</f>
        <v>358.22070144155657</v>
      </c>
      <c r="BG7" s="47">
        <v>405868.58194</v>
      </c>
      <c r="BH7" s="47">
        <v>543877.6334500001</v>
      </c>
      <c r="BI7" s="47">
        <v>423440.57327999995</v>
      </c>
      <c r="BJ7" s="44">
        <f t="shared" si="16"/>
        <v>77.85585345622194</v>
      </c>
      <c r="BK7" s="44">
        <f aca="true" t="shared" si="27" ref="BK7:BK58">BI7/BG7*100</f>
        <v>104.32947809263975</v>
      </c>
      <c r="BL7" s="47">
        <v>4508.096</v>
      </c>
      <c r="BM7" s="47">
        <v>7928.361</v>
      </c>
      <c r="BN7" s="47">
        <v>5734.981</v>
      </c>
      <c r="BO7" s="45">
        <f t="shared" si="17"/>
        <v>72.33501350405209</v>
      </c>
      <c r="BP7" s="45">
        <f aca="true" t="shared" si="28" ref="BP7:BP57">_xlfn.IFERROR(BN7/BL7*100,0)</f>
        <v>127.21514803588923</v>
      </c>
      <c r="BQ7" s="48">
        <v>-5316.23193</v>
      </c>
      <c r="BR7" s="48">
        <v>-5316.23193</v>
      </c>
      <c r="BS7" s="45">
        <f aca="true" t="shared" si="29" ref="BS7:BS57">_xlfn.IFERROR(BR7/BQ7*100,0)</f>
        <v>100</v>
      </c>
      <c r="BT7" s="48"/>
      <c r="BU7" s="48"/>
      <c r="BV7" s="48">
        <v>0</v>
      </c>
      <c r="BW7" s="48">
        <v>0</v>
      </c>
      <c r="BX7" s="48">
        <v>0</v>
      </c>
      <c r="BY7" s="48">
        <v>0</v>
      </c>
      <c r="BZ7" s="45">
        <f t="shared" si="18"/>
        <v>0</v>
      </c>
      <c r="CA7" s="45">
        <f t="shared" si="19"/>
        <v>0</v>
      </c>
      <c r="CB7" s="45">
        <f t="shared" si="20"/>
        <v>0</v>
      </c>
      <c r="CC7" s="65">
        <v>0</v>
      </c>
      <c r="CD7" s="65">
        <v>0</v>
      </c>
      <c r="CE7" s="65">
        <v>0</v>
      </c>
      <c r="CF7" s="65">
        <v>0</v>
      </c>
      <c r="CG7" s="65">
        <v>0</v>
      </c>
      <c r="CH7" s="65">
        <f t="shared" si="21"/>
        <v>0</v>
      </c>
      <c r="CI7" s="65"/>
      <c r="CJ7" s="65">
        <v>0</v>
      </c>
      <c r="CK7" s="65">
        <v>0</v>
      </c>
      <c r="CL7" s="65">
        <v>0</v>
      </c>
      <c r="CM7" s="45">
        <f aca="true" t="shared" si="30" ref="CM7:CM57">IF(ISERROR(CH7/CC7)=TRUE,"",CH7/CC7*100)</f>
      </c>
      <c r="CN7" s="45">
        <f aca="true" t="shared" si="31" ref="CN7:CN58">IF(ISERROR(CI7/CD7)=TRUE,"",CI7/CD7*100)</f>
      </c>
      <c r="CO7" s="45">
        <f aca="true" t="shared" si="32" ref="CO7:CO57">IF(ISERROR(CJ7/CE7)=TRUE,"",CJ7/CE7*100)</f>
      </c>
      <c r="CP7" s="45">
        <f aca="true" t="shared" si="33" ref="CP7:CP57">IF(ISERROR(CK7/CF7)=TRUE,"",CK7/CF7*100)</f>
      </c>
      <c r="CQ7" s="45">
        <f t="shared" si="22"/>
      </c>
    </row>
    <row r="8" spans="1:95" s="79" customFormat="1" ht="12.75">
      <c r="A8" s="69" t="s">
        <v>8</v>
      </c>
      <c r="B8" s="70" t="s">
        <v>9</v>
      </c>
      <c r="C8" s="71">
        <v>338457.76579000003</v>
      </c>
      <c r="D8" s="71">
        <v>584501.62719</v>
      </c>
      <c r="E8" s="71">
        <v>367890.02959</v>
      </c>
      <c r="F8" s="72">
        <f t="shared" si="0"/>
        <v>62.940805033963144</v>
      </c>
      <c r="G8" s="72">
        <f t="shared" si="1"/>
        <v>108.69599305287075</v>
      </c>
      <c r="H8" s="71">
        <v>92469.59995999999</v>
      </c>
      <c r="I8" s="71">
        <v>125608</v>
      </c>
      <c r="J8" s="71">
        <v>89148.87494</v>
      </c>
      <c r="K8" s="73">
        <f t="shared" si="2"/>
        <v>70.97388298516017</v>
      </c>
      <c r="L8" s="74">
        <f t="shared" si="3"/>
        <v>96.40884677619839</v>
      </c>
      <c r="M8" s="74">
        <v>1750</v>
      </c>
      <c r="N8" s="75">
        <v>67801.67992</v>
      </c>
      <c r="O8" s="75">
        <v>2268.5515699999996</v>
      </c>
      <c r="P8" s="75">
        <v>4086.8579</v>
      </c>
      <c r="Q8" s="75">
        <v>333195.62074</v>
      </c>
      <c r="R8" s="75">
        <v>608182.77018</v>
      </c>
      <c r="S8" s="75">
        <v>355721.08697</v>
      </c>
      <c r="T8" s="73">
        <f t="shared" si="4"/>
        <v>58.489175361662994</v>
      </c>
      <c r="U8" s="74">
        <f t="shared" si="5"/>
        <v>106.7604328592233</v>
      </c>
      <c r="V8" s="75">
        <f t="shared" si="6"/>
        <v>12168.942619999987</v>
      </c>
      <c r="W8" s="75">
        <v>313157.85903</v>
      </c>
      <c r="X8" s="75">
        <v>161576.03219</v>
      </c>
      <c r="Y8" s="74">
        <f t="shared" si="7"/>
        <v>51.595713641189924</v>
      </c>
      <c r="Z8" s="75">
        <v>84836.72254</v>
      </c>
      <c r="AA8" s="75">
        <v>50832.4413</v>
      </c>
      <c r="AB8" s="74">
        <f t="shared" si="8"/>
        <v>59.91796922144512</v>
      </c>
      <c r="AC8" s="75">
        <v>0</v>
      </c>
      <c r="AD8" s="75">
        <v>0</v>
      </c>
      <c r="AE8" s="74">
        <f t="shared" si="9"/>
        <v>0</v>
      </c>
      <c r="AF8" s="75">
        <v>18135.67582</v>
      </c>
      <c r="AG8" s="75">
        <v>11250.32647</v>
      </c>
      <c r="AH8" s="74">
        <f t="shared" si="10"/>
        <v>62.034227903396655</v>
      </c>
      <c r="AI8" s="75">
        <v>5995.11163</v>
      </c>
      <c r="AJ8" s="75">
        <v>4144.4750699999995</v>
      </c>
      <c r="AK8" s="74">
        <f t="shared" si="11"/>
        <v>69.13090740897513</v>
      </c>
      <c r="AL8" s="75">
        <v>1606.3</v>
      </c>
      <c r="AM8" s="75">
        <v>1196.676</v>
      </c>
      <c r="AN8" s="74">
        <f t="shared" si="12"/>
        <v>74.49891053974973</v>
      </c>
      <c r="AO8" s="75">
        <v>0</v>
      </c>
      <c r="AP8" s="75">
        <v>0</v>
      </c>
      <c r="AQ8" s="74">
        <f t="shared" si="23"/>
        <v>0</v>
      </c>
      <c r="AR8" s="75">
        <v>259512.88259999998</v>
      </c>
      <c r="AS8" s="75">
        <v>463082.48157</v>
      </c>
      <c r="AT8" s="75">
        <v>282978.00902999996</v>
      </c>
      <c r="AU8" s="74">
        <f t="shared" si="13"/>
        <v>61.107474433196565</v>
      </c>
      <c r="AV8" s="74">
        <f t="shared" si="24"/>
        <v>109.04198905075859</v>
      </c>
      <c r="AW8" s="75">
        <v>80741.18325</v>
      </c>
      <c r="AX8" s="75">
        <v>124590.9</v>
      </c>
      <c r="AY8" s="75">
        <v>93443.175</v>
      </c>
      <c r="AZ8" s="74">
        <f t="shared" si="14"/>
        <v>75.00000000000001</v>
      </c>
      <c r="BA8" s="74">
        <f t="shared" si="25"/>
        <v>115.73173842482672</v>
      </c>
      <c r="BB8" s="75">
        <v>16480.58612</v>
      </c>
      <c r="BC8" s="75">
        <v>120629.59777</v>
      </c>
      <c r="BD8" s="75">
        <v>17618.18564</v>
      </c>
      <c r="BE8" s="74">
        <f t="shared" si="15"/>
        <v>14.605193058499577</v>
      </c>
      <c r="BF8" s="76">
        <f t="shared" si="26"/>
        <v>106.90266421179928</v>
      </c>
      <c r="BG8" s="75">
        <v>158199.49615</v>
      </c>
      <c r="BH8" s="75">
        <v>213611.9664</v>
      </c>
      <c r="BI8" s="75">
        <v>168149.01099</v>
      </c>
      <c r="BJ8" s="74">
        <f t="shared" si="16"/>
        <v>78.71703716969294</v>
      </c>
      <c r="BK8" s="74">
        <f t="shared" si="27"/>
        <v>106.2892203086198</v>
      </c>
      <c r="BL8" s="75">
        <v>4091.61708</v>
      </c>
      <c r="BM8" s="75">
        <v>4250.017400000001</v>
      </c>
      <c r="BN8" s="75">
        <v>3767.6374</v>
      </c>
      <c r="BO8" s="76">
        <f t="shared" si="17"/>
        <v>88.64992882146787</v>
      </c>
      <c r="BP8" s="76">
        <f t="shared" si="28"/>
        <v>92.08186705487113</v>
      </c>
      <c r="BQ8" s="77">
        <v>-4535.59768</v>
      </c>
      <c r="BR8" s="77">
        <v>-4535.59768</v>
      </c>
      <c r="BS8" s="76">
        <f t="shared" si="29"/>
        <v>100</v>
      </c>
      <c r="BT8" s="77"/>
      <c r="BU8" s="77"/>
      <c r="BV8" s="77">
        <v>0</v>
      </c>
      <c r="BW8" s="77">
        <v>0</v>
      </c>
      <c r="BX8" s="77">
        <v>0</v>
      </c>
      <c r="BY8" s="77">
        <v>0</v>
      </c>
      <c r="BZ8" s="76">
        <f t="shared" si="18"/>
        <v>0</v>
      </c>
      <c r="CA8" s="76">
        <f t="shared" si="19"/>
        <v>0</v>
      </c>
      <c r="CB8" s="76">
        <f t="shared" si="20"/>
        <v>0</v>
      </c>
      <c r="CC8" s="78">
        <v>0</v>
      </c>
      <c r="CD8" s="78">
        <v>0</v>
      </c>
      <c r="CE8" s="78">
        <v>0</v>
      </c>
      <c r="CF8" s="78">
        <v>0</v>
      </c>
      <c r="CG8" s="78">
        <v>0</v>
      </c>
      <c r="CH8" s="78">
        <f t="shared" si="21"/>
        <v>0</v>
      </c>
      <c r="CI8" s="78">
        <v>0</v>
      </c>
      <c r="CJ8" s="78">
        <v>0</v>
      </c>
      <c r="CK8" s="78">
        <v>0</v>
      </c>
      <c r="CL8" s="78">
        <v>0</v>
      </c>
      <c r="CM8" s="76">
        <f t="shared" si="30"/>
      </c>
      <c r="CN8" s="76">
        <f t="shared" si="31"/>
      </c>
      <c r="CO8" s="76">
        <f t="shared" si="32"/>
      </c>
      <c r="CP8" s="76">
        <f t="shared" si="33"/>
      </c>
      <c r="CQ8" s="76">
        <f t="shared" si="22"/>
      </c>
    </row>
    <row r="9" spans="1:95" ht="12.75">
      <c r="A9" s="13" t="s">
        <v>10</v>
      </c>
      <c r="B9" s="14" t="s">
        <v>11</v>
      </c>
      <c r="C9" s="46">
        <v>303170.77228</v>
      </c>
      <c r="D9" s="46">
        <v>488829.86567</v>
      </c>
      <c r="E9" s="46">
        <v>356041.42429</v>
      </c>
      <c r="F9" s="43">
        <f t="shared" si="0"/>
        <v>72.83544834193026</v>
      </c>
      <c r="G9" s="43">
        <f t="shared" si="1"/>
        <v>117.43923123340207</v>
      </c>
      <c r="H9" s="46">
        <v>83766.67286</v>
      </c>
      <c r="I9" s="46">
        <v>125840.88651000001</v>
      </c>
      <c r="J9" s="46">
        <v>96994.45549</v>
      </c>
      <c r="K9" s="42">
        <f t="shared" si="2"/>
        <v>77.0770599127115</v>
      </c>
      <c r="L9" s="44">
        <f t="shared" si="3"/>
        <v>115.79122361957445</v>
      </c>
      <c r="M9" s="44">
        <v>0</v>
      </c>
      <c r="N9" s="47">
        <v>67992.75409999999</v>
      </c>
      <c r="O9" s="47">
        <v>1776.04805</v>
      </c>
      <c r="P9" s="47">
        <v>5438.90733</v>
      </c>
      <c r="Q9" s="47">
        <v>303024.58954</v>
      </c>
      <c r="R9" s="47">
        <v>508334.66835000005</v>
      </c>
      <c r="S9" s="47">
        <v>347208.64812</v>
      </c>
      <c r="T9" s="42">
        <f t="shared" si="4"/>
        <v>68.30316123175352</v>
      </c>
      <c r="U9" s="44">
        <f t="shared" si="5"/>
        <v>114.58101424939562</v>
      </c>
      <c r="V9" s="47">
        <f t="shared" si="6"/>
        <v>8832.776169999968</v>
      </c>
      <c r="W9" s="47">
        <v>204010.17062000002</v>
      </c>
      <c r="X9" s="47">
        <v>151962.5582</v>
      </c>
      <c r="Y9" s="44">
        <f t="shared" si="7"/>
        <v>74.48773643891185</v>
      </c>
      <c r="Z9" s="47">
        <v>60248.69735</v>
      </c>
      <c r="AA9" s="47">
        <v>42316.582259999996</v>
      </c>
      <c r="AB9" s="44">
        <f t="shared" si="8"/>
        <v>70.23650986870672</v>
      </c>
      <c r="AC9" s="47">
        <v>0</v>
      </c>
      <c r="AD9" s="47">
        <v>0</v>
      </c>
      <c r="AE9" s="44">
        <f t="shared" si="9"/>
        <v>0</v>
      </c>
      <c r="AF9" s="47">
        <v>18312.981460000003</v>
      </c>
      <c r="AG9" s="47">
        <v>9015.466849999999</v>
      </c>
      <c r="AH9" s="44">
        <f t="shared" si="10"/>
        <v>49.229923973286205</v>
      </c>
      <c r="AI9" s="47">
        <v>4220.51505</v>
      </c>
      <c r="AJ9" s="47">
        <v>3595.13488</v>
      </c>
      <c r="AK9" s="44">
        <f t="shared" si="11"/>
        <v>85.18237317978526</v>
      </c>
      <c r="AL9" s="47">
        <v>1823.2</v>
      </c>
      <c r="AM9" s="47">
        <v>1458.83805</v>
      </c>
      <c r="AN9" s="44">
        <f t="shared" si="12"/>
        <v>80.01525065818342</v>
      </c>
      <c r="AO9" s="47">
        <v>0</v>
      </c>
      <c r="AP9" s="47">
        <v>0</v>
      </c>
      <c r="AQ9" s="44">
        <f t="shared" si="23"/>
        <v>0</v>
      </c>
      <c r="AR9" s="47">
        <v>222347.27783</v>
      </c>
      <c r="AS9" s="47">
        <v>363218.68611</v>
      </c>
      <c r="AT9" s="47">
        <v>259263.73075</v>
      </c>
      <c r="AU9" s="44">
        <f t="shared" si="13"/>
        <v>71.37951340738084</v>
      </c>
      <c r="AV9" s="44">
        <f t="shared" si="24"/>
        <v>116.60306043783689</v>
      </c>
      <c r="AW9" s="47">
        <v>78478.244</v>
      </c>
      <c r="AX9" s="47">
        <v>117894.3</v>
      </c>
      <c r="AY9" s="47">
        <v>88420.725</v>
      </c>
      <c r="AZ9" s="44">
        <f t="shared" si="14"/>
        <v>75</v>
      </c>
      <c r="BA9" s="44">
        <f t="shared" si="25"/>
        <v>112.66909208620928</v>
      </c>
      <c r="BB9" s="47">
        <v>17244.15571</v>
      </c>
      <c r="BC9" s="47">
        <v>70034.35015000001</v>
      </c>
      <c r="BD9" s="47">
        <v>33739.72169</v>
      </c>
      <c r="BE9" s="44">
        <f t="shared" si="15"/>
        <v>48.17596167842787</v>
      </c>
      <c r="BF9" s="45">
        <f t="shared" si="26"/>
        <v>195.65887862189803</v>
      </c>
      <c r="BG9" s="47">
        <v>124827.28558</v>
      </c>
      <c r="BH9" s="47">
        <v>172134.66496</v>
      </c>
      <c r="BI9" s="47">
        <v>134868.07306</v>
      </c>
      <c r="BJ9" s="44">
        <f t="shared" si="16"/>
        <v>78.35032710659421</v>
      </c>
      <c r="BK9" s="44">
        <f t="shared" si="27"/>
        <v>108.04374414884236</v>
      </c>
      <c r="BL9" s="47">
        <v>1797.59254</v>
      </c>
      <c r="BM9" s="47">
        <v>3155.371</v>
      </c>
      <c r="BN9" s="47">
        <v>2235.211</v>
      </c>
      <c r="BO9" s="45">
        <f t="shared" si="17"/>
        <v>70.83829445095363</v>
      </c>
      <c r="BP9" s="45">
        <f t="shared" si="28"/>
        <v>124.34469715812237</v>
      </c>
      <c r="BQ9" s="48">
        <v>-965.69795</v>
      </c>
      <c r="BR9" s="48">
        <v>-965.69795</v>
      </c>
      <c r="BS9" s="45">
        <f t="shared" si="29"/>
        <v>100</v>
      </c>
      <c r="BT9" s="48"/>
      <c r="BU9" s="48"/>
      <c r="BV9" s="48">
        <v>0</v>
      </c>
      <c r="BW9" s="48">
        <v>772.97603</v>
      </c>
      <c r="BX9" s="48">
        <v>0</v>
      </c>
      <c r="BY9" s="48">
        <v>0</v>
      </c>
      <c r="BZ9" s="45">
        <f t="shared" si="18"/>
        <v>0</v>
      </c>
      <c r="CA9" s="45">
        <f t="shared" si="19"/>
        <v>0</v>
      </c>
      <c r="CB9" s="45">
        <f t="shared" si="20"/>
        <v>0</v>
      </c>
      <c r="CC9" s="65">
        <v>2352.17445</v>
      </c>
      <c r="CD9" s="65">
        <v>0</v>
      </c>
      <c r="CE9" s="65">
        <v>0</v>
      </c>
      <c r="CF9" s="65">
        <v>0</v>
      </c>
      <c r="CG9" s="65">
        <v>2352.17445</v>
      </c>
      <c r="CH9" s="65">
        <f t="shared" si="21"/>
        <v>1290.38815</v>
      </c>
      <c r="CI9" s="65">
        <v>0</v>
      </c>
      <c r="CJ9" s="65">
        <v>0</v>
      </c>
      <c r="CK9" s="65">
        <v>0</v>
      </c>
      <c r="CL9" s="65">
        <v>1290.38815</v>
      </c>
      <c r="CM9" s="45">
        <f t="shared" si="30"/>
        <v>54.85937278164042</v>
      </c>
      <c r="CN9" s="45">
        <f t="shared" si="31"/>
      </c>
      <c r="CO9" s="45">
        <f t="shared" si="32"/>
      </c>
      <c r="CP9" s="45">
        <f t="shared" si="33"/>
      </c>
      <c r="CQ9" s="45">
        <f>IF(ISERROR(CL9/CG9)=TRUE,"",CL9/CG9*100)</f>
        <v>54.85937278164042</v>
      </c>
    </row>
    <row r="10" spans="1:95" s="79" customFormat="1" ht="12.75">
      <c r="A10" s="69" t="s">
        <v>12</v>
      </c>
      <c r="B10" s="70" t="s">
        <v>13</v>
      </c>
      <c r="C10" s="71">
        <v>420878.03008</v>
      </c>
      <c r="D10" s="71">
        <v>743469.4775599999</v>
      </c>
      <c r="E10" s="71">
        <v>471312.26161</v>
      </c>
      <c r="F10" s="72">
        <f t="shared" si="0"/>
        <v>63.39362621271347</v>
      </c>
      <c r="G10" s="72">
        <f t="shared" si="1"/>
        <v>111.98309912266353</v>
      </c>
      <c r="H10" s="71">
        <v>106260.7244</v>
      </c>
      <c r="I10" s="71">
        <v>162586.5</v>
      </c>
      <c r="J10" s="71">
        <v>120696.40121</v>
      </c>
      <c r="K10" s="73">
        <f t="shared" si="2"/>
        <v>74.2351924729298</v>
      </c>
      <c r="L10" s="74">
        <f t="shared" si="3"/>
        <v>113.58514812646993</v>
      </c>
      <c r="M10" s="74">
        <v>0</v>
      </c>
      <c r="N10" s="75">
        <v>90301.55381999999</v>
      </c>
      <c r="O10" s="75">
        <v>3668.48156</v>
      </c>
      <c r="P10" s="75">
        <v>8110.691849999999</v>
      </c>
      <c r="Q10" s="75">
        <v>430936.85728</v>
      </c>
      <c r="R10" s="75">
        <v>767803.01711</v>
      </c>
      <c r="S10" s="75">
        <v>460597.70474</v>
      </c>
      <c r="T10" s="73">
        <f t="shared" si="4"/>
        <v>59.98904595005155</v>
      </c>
      <c r="U10" s="74">
        <f t="shared" si="5"/>
        <v>106.88287552083946</v>
      </c>
      <c r="V10" s="75">
        <f t="shared" si="6"/>
        <v>10714.556869999971</v>
      </c>
      <c r="W10" s="75">
        <v>264503.385</v>
      </c>
      <c r="X10" s="75">
        <v>196109.54565000001</v>
      </c>
      <c r="Y10" s="74">
        <f t="shared" si="7"/>
        <v>74.14254666343874</v>
      </c>
      <c r="Z10" s="75">
        <v>72466.97073999999</v>
      </c>
      <c r="AA10" s="75">
        <v>54696.547399999996</v>
      </c>
      <c r="AB10" s="74">
        <f t="shared" si="8"/>
        <v>75.47789957474909</v>
      </c>
      <c r="AC10" s="75">
        <v>0</v>
      </c>
      <c r="AD10" s="75">
        <v>0</v>
      </c>
      <c r="AE10" s="74">
        <f t="shared" si="9"/>
        <v>0</v>
      </c>
      <c r="AF10" s="75">
        <v>22184.06324</v>
      </c>
      <c r="AG10" s="75">
        <v>15567.11142</v>
      </c>
      <c r="AH10" s="74">
        <f t="shared" si="10"/>
        <v>70.17249839033546</v>
      </c>
      <c r="AI10" s="75">
        <v>17593.31</v>
      </c>
      <c r="AJ10" s="75">
        <v>13738.901199999998</v>
      </c>
      <c r="AK10" s="74">
        <f t="shared" si="11"/>
        <v>78.09162232689584</v>
      </c>
      <c r="AL10" s="75">
        <v>1893</v>
      </c>
      <c r="AM10" s="75">
        <v>1410.28748</v>
      </c>
      <c r="AN10" s="74">
        <f t="shared" si="12"/>
        <v>74.50013100898045</v>
      </c>
      <c r="AO10" s="75">
        <v>0</v>
      </c>
      <c r="AP10" s="75">
        <v>0</v>
      </c>
      <c r="AQ10" s="74">
        <f t="shared" si="23"/>
        <v>0</v>
      </c>
      <c r="AR10" s="75">
        <v>314573.9497</v>
      </c>
      <c r="AS10" s="75">
        <v>580337.78716</v>
      </c>
      <c r="AT10" s="75">
        <v>350642.66452</v>
      </c>
      <c r="AU10" s="74">
        <f t="shared" si="13"/>
        <v>60.420443451725006</v>
      </c>
      <c r="AV10" s="74">
        <f t="shared" si="24"/>
        <v>111.46589374434777</v>
      </c>
      <c r="AW10" s="75">
        <v>74124.0885</v>
      </c>
      <c r="AX10" s="75">
        <v>129454.5</v>
      </c>
      <c r="AY10" s="75">
        <v>97090.875</v>
      </c>
      <c r="AZ10" s="74">
        <f t="shared" si="14"/>
        <v>75</v>
      </c>
      <c r="BA10" s="74">
        <f t="shared" si="25"/>
        <v>130.9842413778889</v>
      </c>
      <c r="BB10" s="75">
        <v>45202.53265</v>
      </c>
      <c r="BC10" s="75">
        <v>172310.94475</v>
      </c>
      <c r="BD10" s="75">
        <v>34477.58136</v>
      </c>
      <c r="BE10" s="74">
        <f t="shared" si="15"/>
        <v>20.008932926473317</v>
      </c>
      <c r="BF10" s="76">
        <f t="shared" si="26"/>
        <v>76.27356110100612</v>
      </c>
      <c r="BG10" s="75">
        <v>193922.91141</v>
      </c>
      <c r="BH10" s="75">
        <v>275800.80741</v>
      </c>
      <c r="BI10" s="75">
        <v>217341.04316</v>
      </c>
      <c r="BJ10" s="74">
        <f t="shared" si="16"/>
        <v>78.8036283145847</v>
      </c>
      <c r="BK10" s="74">
        <f t="shared" si="27"/>
        <v>112.07600049923363</v>
      </c>
      <c r="BL10" s="75">
        <v>1324.4171399999998</v>
      </c>
      <c r="BM10" s="75">
        <v>2771.535</v>
      </c>
      <c r="BN10" s="75">
        <v>1733.165</v>
      </c>
      <c r="BO10" s="76">
        <f t="shared" si="17"/>
        <v>62.53447999033027</v>
      </c>
      <c r="BP10" s="76">
        <f t="shared" si="28"/>
        <v>130.86247132078043</v>
      </c>
      <c r="BQ10" s="77">
        <v>-633.0928</v>
      </c>
      <c r="BR10" s="77">
        <v>-633.0928</v>
      </c>
      <c r="BS10" s="77">
        <f t="shared" si="29"/>
        <v>100</v>
      </c>
      <c r="BT10" s="77"/>
      <c r="BU10" s="77"/>
      <c r="BV10" s="77">
        <v>0</v>
      </c>
      <c r="BW10" s="77">
        <v>0</v>
      </c>
      <c r="BX10" s="77">
        <v>0</v>
      </c>
      <c r="BY10" s="77">
        <v>0</v>
      </c>
      <c r="BZ10" s="76">
        <f t="shared" si="18"/>
        <v>0</v>
      </c>
      <c r="CA10" s="76">
        <f t="shared" si="19"/>
        <v>0</v>
      </c>
      <c r="CB10" s="76">
        <f t="shared" si="20"/>
        <v>0</v>
      </c>
      <c r="CC10" s="78">
        <v>636.5491</v>
      </c>
      <c r="CD10" s="78">
        <v>0</v>
      </c>
      <c r="CE10" s="78">
        <v>0</v>
      </c>
      <c r="CF10" s="78">
        <v>0</v>
      </c>
      <c r="CG10" s="78">
        <v>636.5491</v>
      </c>
      <c r="CH10" s="78">
        <f t="shared" si="21"/>
        <v>0</v>
      </c>
      <c r="CI10" s="78">
        <v>0</v>
      </c>
      <c r="CJ10" s="78">
        <v>0</v>
      </c>
      <c r="CK10" s="78">
        <v>0</v>
      </c>
      <c r="CL10" s="78">
        <v>0</v>
      </c>
      <c r="CM10" s="76">
        <f t="shared" si="30"/>
        <v>0</v>
      </c>
      <c r="CN10" s="76">
        <f t="shared" si="31"/>
      </c>
      <c r="CO10" s="76">
        <f t="shared" si="32"/>
      </c>
      <c r="CP10" s="76">
        <f t="shared" si="33"/>
      </c>
      <c r="CQ10" s="76">
        <f t="shared" si="22"/>
        <v>0</v>
      </c>
    </row>
    <row r="11" spans="1:95" ht="12.75">
      <c r="A11" s="13" t="s">
        <v>14</v>
      </c>
      <c r="B11" s="14" t="s">
        <v>15</v>
      </c>
      <c r="C11" s="46">
        <v>486888.47068</v>
      </c>
      <c r="D11" s="46">
        <v>688997.29747</v>
      </c>
      <c r="E11" s="46">
        <v>467297.15944</v>
      </c>
      <c r="F11" s="43">
        <f t="shared" si="0"/>
        <v>67.82278554007635</v>
      </c>
      <c r="G11" s="43">
        <f t="shared" si="1"/>
        <v>95.97622198516257</v>
      </c>
      <c r="H11" s="46">
        <v>127140.45221999999</v>
      </c>
      <c r="I11" s="46">
        <v>183595.277</v>
      </c>
      <c r="J11" s="46">
        <v>128789.54614</v>
      </c>
      <c r="K11" s="42">
        <f t="shared" si="2"/>
        <v>70.14861615421621</v>
      </c>
      <c r="L11" s="44">
        <f t="shared" si="3"/>
        <v>101.2970646959368</v>
      </c>
      <c r="M11" s="44">
        <v>0</v>
      </c>
      <c r="N11" s="47">
        <v>103867.13767</v>
      </c>
      <c r="O11" s="47">
        <v>2667.44131</v>
      </c>
      <c r="P11" s="47">
        <v>6342.75482</v>
      </c>
      <c r="Q11" s="47">
        <v>476400.89638</v>
      </c>
      <c r="R11" s="47">
        <v>708211.18493</v>
      </c>
      <c r="S11" s="47">
        <v>442184.72286000004</v>
      </c>
      <c r="T11" s="42">
        <f t="shared" si="4"/>
        <v>62.43684543102857</v>
      </c>
      <c r="U11" s="44">
        <f t="shared" si="5"/>
        <v>92.81777725860795</v>
      </c>
      <c r="V11" s="47">
        <f t="shared" si="6"/>
        <v>25112.43657999998</v>
      </c>
      <c r="W11" s="47">
        <v>280919.46699</v>
      </c>
      <c r="X11" s="47">
        <v>200104.49300999998</v>
      </c>
      <c r="Y11" s="44">
        <f t="shared" si="7"/>
        <v>71.23197803060162</v>
      </c>
      <c r="Z11" s="47">
        <v>83726.75072</v>
      </c>
      <c r="AA11" s="47">
        <v>46228.74441</v>
      </c>
      <c r="AB11" s="44">
        <f t="shared" si="8"/>
        <v>55.21382833139998</v>
      </c>
      <c r="AC11" s="47">
        <v>0</v>
      </c>
      <c r="AD11" s="47">
        <v>0</v>
      </c>
      <c r="AE11" s="44">
        <f t="shared" si="9"/>
        <v>0</v>
      </c>
      <c r="AF11" s="47">
        <v>18310.294420000002</v>
      </c>
      <c r="AG11" s="47">
        <v>11622.26057</v>
      </c>
      <c r="AH11" s="44">
        <f t="shared" si="10"/>
        <v>63.4739142004468</v>
      </c>
      <c r="AI11" s="47">
        <v>3414.577</v>
      </c>
      <c r="AJ11" s="47">
        <v>1380.5078999999998</v>
      </c>
      <c r="AK11" s="44">
        <f t="shared" si="11"/>
        <v>40.429836550764556</v>
      </c>
      <c r="AL11" s="47">
        <v>2009.55</v>
      </c>
      <c r="AM11" s="47">
        <v>1410.413</v>
      </c>
      <c r="AN11" s="44">
        <f t="shared" si="12"/>
        <v>70.18551416983902</v>
      </c>
      <c r="AO11" s="47">
        <v>0</v>
      </c>
      <c r="AP11" s="47">
        <v>0</v>
      </c>
      <c r="AQ11" s="44">
        <f t="shared" si="23"/>
        <v>0</v>
      </c>
      <c r="AR11" s="47">
        <v>361210.21507</v>
      </c>
      <c r="AS11" s="47">
        <v>505741.30018</v>
      </c>
      <c r="AT11" s="47">
        <v>339300.6623</v>
      </c>
      <c r="AU11" s="44">
        <f t="shared" si="13"/>
        <v>67.08976747187513</v>
      </c>
      <c r="AV11" s="44">
        <f t="shared" si="24"/>
        <v>93.9344038856282</v>
      </c>
      <c r="AW11" s="47">
        <v>62879.397</v>
      </c>
      <c r="AX11" s="47">
        <v>103498</v>
      </c>
      <c r="AY11" s="47">
        <v>77623.5</v>
      </c>
      <c r="AZ11" s="44">
        <f t="shared" si="14"/>
        <v>75</v>
      </c>
      <c r="BA11" s="44">
        <f t="shared" si="25"/>
        <v>123.44822581552428</v>
      </c>
      <c r="BB11" s="47">
        <v>67963.97529</v>
      </c>
      <c r="BC11" s="47">
        <v>115086.10593</v>
      </c>
      <c r="BD11" s="47">
        <v>36462.86338</v>
      </c>
      <c r="BE11" s="44">
        <f t="shared" si="15"/>
        <v>31.683115077486573</v>
      </c>
      <c r="BF11" s="45">
        <f t="shared" si="26"/>
        <v>53.65028049700476</v>
      </c>
      <c r="BG11" s="47">
        <v>227713.3211</v>
      </c>
      <c r="BH11" s="47">
        <v>269325.36425</v>
      </c>
      <c r="BI11" s="47">
        <v>211761.20291999998</v>
      </c>
      <c r="BJ11" s="44">
        <f t="shared" si="16"/>
        <v>78.62653542108781</v>
      </c>
      <c r="BK11" s="44">
        <f t="shared" si="27"/>
        <v>92.99464866484703</v>
      </c>
      <c r="BL11" s="47">
        <v>2653.5216800000003</v>
      </c>
      <c r="BM11" s="47">
        <v>17831.83</v>
      </c>
      <c r="BN11" s="47">
        <v>13453.096</v>
      </c>
      <c r="BO11" s="45">
        <f t="shared" si="17"/>
        <v>75.44428137773856</v>
      </c>
      <c r="BP11" s="45">
        <f t="shared" si="28"/>
        <v>506.9902424916309</v>
      </c>
      <c r="BQ11" s="48">
        <v>-1475.9448</v>
      </c>
      <c r="BR11" s="48">
        <v>-1477.35171</v>
      </c>
      <c r="BS11" s="45">
        <f t="shared" si="29"/>
        <v>100.09532267060392</v>
      </c>
      <c r="BT11" s="48"/>
      <c r="BU11" s="48"/>
      <c r="BV11" s="48">
        <v>0</v>
      </c>
      <c r="BW11" s="48">
        <v>0</v>
      </c>
      <c r="BX11" s="48">
        <v>0</v>
      </c>
      <c r="BY11" s="48">
        <v>0</v>
      </c>
      <c r="BZ11" s="45">
        <f t="shared" si="18"/>
        <v>0</v>
      </c>
      <c r="CA11" s="45">
        <f t="shared" si="19"/>
        <v>0</v>
      </c>
      <c r="CB11" s="45">
        <f t="shared" si="20"/>
        <v>0</v>
      </c>
      <c r="CC11" s="65">
        <v>0</v>
      </c>
      <c r="CD11" s="65">
        <v>0</v>
      </c>
      <c r="CE11" s="65">
        <v>0</v>
      </c>
      <c r="CF11" s="65">
        <v>0</v>
      </c>
      <c r="CG11" s="65">
        <v>0</v>
      </c>
      <c r="CH11" s="65">
        <f t="shared" si="21"/>
        <v>0</v>
      </c>
      <c r="CI11" s="65">
        <v>0</v>
      </c>
      <c r="CJ11" s="65">
        <v>0</v>
      </c>
      <c r="CK11" s="65">
        <v>0</v>
      </c>
      <c r="CL11" s="65">
        <v>0</v>
      </c>
      <c r="CM11" s="45">
        <f t="shared" si="30"/>
      </c>
      <c r="CN11" s="45">
        <f t="shared" si="31"/>
      </c>
      <c r="CO11" s="45">
        <f t="shared" si="32"/>
      </c>
      <c r="CP11" s="45">
        <f t="shared" si="33"/>
      </c>
      <c r="CQ11" s="45">
        <f t="shared" si="22"/>
      </c>
    </row>
    <row r="12" spans="1:95" s="79" customFormat="1" ht="12.75">
      <c r="A12" s="69" t="s">
        <v>16</v>
      </c>
      <c r="B12" s="70" t="s">
        <v>17</v>
      </c>
      <c r="C12" s="71">
        <v>296871.19687</v>
      </c>
      <c r="D12" s="71">
        <v>570071.2607699999</v>
      </c>
      <c r="E12" s="71">
        <v>364955.81908999995</v>
      </c>
      <c r="F12" s="72">
        <f t="shared" si="0"/>
        <v>64.01933305619566</v>
      </c>
      <c r="G12" s="72">
        <f t="shared" si="1"/>
        <v>122.93406128241342</v>
      </c>
      <c r="H12" s="71">
        <v>95552.5253</v>
      </c>
      <c r="I12" s="71">
        <v>144849.10914</v>
      </c>
      <c r="J12" s="71">
        <v>98047.7733</v>
      </c>
      <c r="K12" s="73">
        <f t="shared" si="2"/>
        <v>67.68959359303659</v>
      </c>
      <c r="L12" s="74">
        <f t="shared" si="3"/>
        <v>102.6113888588144</v>
      </c>
      <c r="M12" s="74">
        <v>5000</v>
      </c>
      <c r="N12" s="75">
        <v>77637.75979000001</v>
      </c>
      <c r="O12" s="75">
        <v>1650.3672</v>
      </c>
      <c r="P12" s="75">
        <v>2024.6783500000001</v>
      </c>
      <c r="Q12" s="75">
        <v>292100.55529000005</v>
      </c>
      <c r="R12" s="75">
        <v>580043.72026</v>
      </c>
      <c r="S12" s="75">
        <v>345833.60388999997</v>
      </c>
      <c r="T12" s="73">
        <f t="shared" si="4"/>
        <v>59.62198913816062</v>
      </c>
      <c r="U12" s="74">
        <f t="shared" si="5"/>
        <v>118.39539419795119</v>
      </c>
      <c r="V12" s="75">
        <f t="shared" si="6"/>
        <v>19122.215199999977</v>
      </c>
      <c r="W12" s="75">
        <v>355362.961</v>
      </c>
      <c r="X12" s="75">
        <v>210398.9642</v>
      </c>
      <c r="Y12" s="74">
        <f t="shared" si="7"/>
        <v>59.20677934693368</v>
      </c>
      <c r="Z12" s="75">
        <v>56552.09046</v>
      </c>
      <c r="AA12" s="75">
        <v>37721.74556</v>
      </c>
      <c r="AB12" s="74">
        <f t="shared" si="8"/>
        <v>66.70265458476918</v>
      </c>
      <c r="AC12" s="75">
        <v>0</v>
      </c>
      <c r="AD12" s="75">
        <v>0</v>
      </c>
      <c r="AE12" s="74">
        <f t="shared" si="9"/>
        <v>0</v>
      </c>
      <c r="AF12" s="75">
        <v>16706.378539999998</v>
      </c>
      <c r="AG12" s="75">
        <v>12279.15661</v>
      </c>
      <c r="AH12" s="74">
        <f t="shared" si="10"/>
        <v>73.49981074952944</v>
      </c>
      <c r="AI12" s="75">
        <v>330.0003</v>
      </c>
      <c r="AJ12" s="75">
        <v>328.83333</v>
      </c>
      <c r="AK12" s="74">
        <f t="shared" si="11"/>
        <v>99.64637304875178</v>
      </c>
      <c r="AL12" s="75">
        <v>2831.4</v>
      </c>
      <c r="AM12" s="75">
        <v>2265.3536200000003</v>
      </c>
      <c r="AN12" s="74">
        <f t="shared" si="12"/>
        <v>80.00825104188742</v>
      </c>
      <c r="AO12" s="75">
        <v>0</v>
      </c>
      <c r="AP12" s="75">
        <v>0</v>
      </c>
      <c r="AQ12" s="74">
        <f t="shared" si="23"/>
        <v>0</v>
      </c>
      <c r="AR12" s="75">
        <v>210267.99279</v>
      </c>
      <c r="AS12" s="75">
        <v>429689.27931</v>
      </c>
      <c r="AT12" s="75">
        <v>272221.55817000003</v>
      </c>
      <c r="AU12" s="74">
        <f t="shared" si="13"/>
        <v>63.353118469033376</v>
      </c>
      <c r="AV12" s="74">
        <f t="shared" si="24"/>
        <v>129.46409701160493</v>
      </c>
      <c r="AW12" s="75">
        <v>67187.5995</v>
      </c>
      <c r="AX12" s="75">
        <v>110422.5</v>
      </c>
      <c r="AY12" s="75">
        <v>82816.875</v>
      </c>
      <c r="AZ12" s="74">
        <f t="shared" si="14"/>
        <v>75</v>
      </c>
      <c r="BA12" s="74">
        <f t="shared" si="25"/>
        <v>123.2621430387612</v>
      </c>
      <c r="BB12" s="75">
        <v>14615.60715</v>
      </c>
      <c r="BC12" s="75">
        <v>127696.91695</v>
      </c>
      <c r="BD12" s="75">
        <v>43525.302670000005</v>
      </c>
      <c r="BE12" s="74">
        <f t="shared" si="15"/>
        <v>34.084850057141495</v>
      </c>
      <c r="BF12" s="76">
        <f t="shared" si="26"/>
        <v>297.80016815791333</v>
      </c>
      <c r="BG12" s="75">
        <v>126395.06719</v>
      </c>
      <c r="BH12" s="75">
        <v>178369.93736</v>
      </c>
      <c r="BI12" s="75">
        <v>133284.3055</v>
      </c>
      <c r="BJ12" s="74">
        <f t="shared" si="16"/>
        <v>74.72352542850048</v>
      </c>
      <c r="BK12" s="74">
        <f t="shared" si="27"/>
        <v>105.45055947448006</v>
      </c>
      <c r="BL12" s="75">
        <v>2069.71895</v>
      </c>
      <c r="BM12" s="75">
        <v>13199.925</v>
      </c>
      <c r="BN12" s="75">
        <v>12595.075</v>
      </c>
      <c r="BO12" s="76">
        <f t="shared" si="17"/>
        <v>95.41777699494506</v>
      </c>
      <c r="BP12" s="76">
        <f t="shared" si="28"/>
        <v>608.5403527855799</v>
      </c>
      <c r="BQ12" s="77">
        <v>-5533.76554</v>
      </c>
      <c r="BR12" s="77">
        <v>-5533.76554</v>
      </c>
      <c r="BS12" s="76">
        <f t="shared" si="29"/>
        <v>100</v>
      </c>
      <c r="BT12" s="77"/>
      <c r="BU12" s="77"/>
      <c r="BV12" s="77">
        <v>0</v>
      </c>
      <c r="BW12" s="77">
        <v>0</v>
      </c>
      <c r="BX12" s="77">
        <v>0</v>
      </c>
      <c r="BY12" s="77">
        <v>0</v>
      </c>
      <c r="BZ12" s="76">
        <f t="shared" si="18"/>
        <v>0</v>
      </c>
      <c r="CA12" s="76">
        <f t="shared" si="19"/>
        <v>0</v>
      </c>
      <c r="CB12" s="76">
        <f t="shared" si="20"/>
        <v>0</v>
      </c>
      <c r="CC12" s="78">
        <v>0</v>
      </c>
      <c r="CD12" s="78">
        <v>0</v>
      </c>
      <c r="CE12" s="78">
        <v>0</v>
      </c>
      <c r="CF12" s="78">
        <v>0</v>
      </c>
      <c r="CG12" s="78">
        <v>0</v>
      </c>
      <c r="CH12" s="78">
        <f t="shared" si="21"/>
        <v>0</v>
      </c>
      <c r="CI12" s="78">
        <v>0</v>
      </c>
      <c r="CJ12" s="78">
        <v>0</v>
      </c>
      <c r="CK12" s="78">
        <v>0</v>
      </c>
      <c r="CL12" s="78">
        <v>0</v>
      </c>
      <c r="CM12" s="76">
        <f t="shared" si="30"/>
      </c>
      <c r="CN12" s="76">
        <f t="shared" si="31"/>
      </c>
      <c r="CO12" s="76">
        <f t="shared" si="32"/>
      </c>
      <c r="CP12" s="76">
        <f t="shared" si="33"/>
      </c>
      <c r="CQ12" s="76">
        <f t="shared" si="22"/>
      </c>
    </row>
    <row r="13" spans="1:95" ht="12.75">
      <c r="A13" s="13" t="s">
        <v>18</v>
      </c>
      <c r="B13" s="14" t="s">
        <v>19</v>
      </c>
      <c r="C13" s="46">
        <v>415369.59554</v>
      </c>
      <c r="D13" s="46">
        <v>724510.02324</v>
      </c>
      <c r="E13" s="46">
        <v>474082.65522</v>
      </c>
      <c r="F13" s="43">
        <f t="shared" si="0"/>
        <v>65.4349339571464</v>
      </c>
      <c r="G13" s="43">
        <f t="shared" si="1"/>
        <v>114.13513658929952</v>
      </c>
      <c r="H13" s="46">
        <v>126411.13125</v>
      </c>
      <c r="I13" s="46">
        <v>193473.16</v>
      </c>
      <c r="J13" s="46">
        <v>131936.39658</v>
      </c>
      <c r="K13" s="42">
        <f t="shared" si="2"/>
        <v>68.1936432836472</v>
      </c>
      <c r="L13" s="44">
        <f t="shared" si="3"/>
        <v>104.3708693019073</v>
      </c>
      <c r="M13" s="44">
        <v>2640.2</v>
      </c>
      <c r="N13" s="47">
        <v>86980.63687999999</v>
      </c>
      <c r="O13" s="47">
        <v>3478.11546</v>
      </c>
      <c r="P13" s="47">
        <v>9223.92011</v>
      </c>
      <c r="Q13" s="47">
        <v>409146.1903</v>
      </c>
      <c r="R13" s="47">
        <v>743673.89824</v>
      </c>
      <c r="S13" s="47">
        <v>453446.84031</v>
      </c>
      <c r="T13" s="42">
        <f t="shared" si="4"/>
        <v>60.97388134545805</v>
      </c>
      <c r="U13" s="44">
        <f t="shared" si="5"/>
        <v>110.82758462874045</v>
      </c>
      <c r="V13" s="47">
        <f t="shared" si="6"/>
        <v>20635.814910000016</v>
      </c>
      <c r="W13" s="47">
        <v>378472.45191</v>
      </c>
      <c r="X13" s="47">
        <v>239872.95758000002</v>
      </c>
      <c r="Y13" s="44">
        <f t="shared" si="7"/>
        <v>63.37923840148908</v>
      </c>
      <c r="Z13" s="47">
        <v>80125.26296</v>
      </c>
      <c r="AA13" s="47">
        <v>57712.652070000004</v>
      </c>
      <c r="AB13" s="44">
        <f t="shared" si="8"/>
        <v>72.02803452740145</v>
      </c>
      <c r="AC13" s="47">
        <v>0</v>
      </c>
      <c r="AD13" s="47">
        <v>0</v>
      </c>
      <c r="AE13" s="44">
        <f t="shared" si="9"/>
        <v>0</v>
      </c>
      <c r="AF13" s="47">
        <v>24950.58946</v>
      </c>
      <c r="AG13" s="47">
        <v>15731.11509</v>
      </c>
      <c r="AH13" s="44">
        <f t="shared" si="10"/>
        <v>63.04907190757809</v>
      </c>
      <c r="AI13" s="47">
        <v>1079.475</v>
      </c>
      <c r="AJ13" s="47">
        <v>588.8218</v>
      </c>
      <c r="AK13" s="44">
        <f t="shared" si="11"/>
        <v>54.547052965561974</v>
      </c>
      <c r="AL13" s="47">
        <v>1979.125</v>
      </c>
      <c r="AM13" s="47">
        <v>1538.25148</v>
      </c>
      <c r="AN13" s="44">
        <f t="shared" si="12"/>
        <v>77.72381633297543</v>
      </c>
      <c r="AO13" s="47">
        <v>8</v>
      </c>
      <c r="AP13" s="47">
        <v>6.00546</v>
      </c>
      <c r="AQ13" s="44">
        <f t="shared" si="23"/>
        <v>75.06825</v>
      </c>
      <c r="AR13" s="47">
        <v>291307.00767</v>
      </c>
      <c r="AS13" s="47">
        <v>533402.93878</v>
      </c>
      <c r="AT13" s="47">
        <v>345991.2013</v>
      </c>
      <c r="AU13" s="44">
        <f t="shared" si="13"/>
        <v>64.86488471386221</v>
      </c>
      <c r="AV13" s="44">
        <f t="shared" si="24"/>
        <v>118.77201446933528</v>
      </c>
      <c r="AW13" s="47">
        <v>88027.275</v>
      </c>
      <c r="AX13" s="47">
        <v>170096.1</v>
      </c>
      <c r="AY13" s="47">
        <v>127572.075</v>
      </c>
      <c r="AZ13" s="44">
        <f t="shared" si="14"/>
        <v>75</v>
      </c>
      <c r="BA13" s="44">
        <f t="shared" si="25"/>
        <v>144.92334904153287</v>
      </c>
      <c r="BB13" s="47">
        <v>30261.069219999998</v>
      </c>
      <c r="BC13" s="47">
        <v>124040.20006</v>
      </c>
      <c r="BD13" s="47">
        <v>35324.17662</v>
      </c>
      <c r="BE13" s="44">
        <f t="shared" si="15"/>
        <v>28.478006809819068</v>
      </c>
      <c r="BF13" s="45">
        <f t="shared" si="26"/>
        <v>116.7314226843436</v>
      </c>
      <c r="BG13" s="47">
        <v>169367.4486</v>
      </c>
      <c r="BH13" s="47">
        <v>228114.66812000002</v>
      </c>
      <c r="BI13" s="47">
        <v>172812.89908</v>
      </c>
      <c r="BJ13" s="44">
        <f t="shared" si="16"/>
        <v>75.75703066542462</v>
      </c>
      <c r="BK13" s="44">
        <f t="shared" si="27"/>
        <v>102.03430500280915</v>
      </c>
      <c r="BL13" s="47">
        <v>3651.2148500000003</v>
      </c>
      <c r="BM13" s="47">
        <v>11151.970599999999</v>
      </c>
      <c r="BN13" s="47">
        <v>10282.0506</v>
      </c>
      <c r="BO13" s="45">
        <f t="shared" si="17"/>
        <v>92.19940554721335</v>
      </c>
      <c r="BP13" s="45">
        <f t="shared" si="28"/>
        <v>281.6062878359514</v>
      </c>
      <c r="BQ13" s="48">
        <v>-4023.9816600000004</v>
      </c>
      <c r="BR13" s="48">
        <v>-4023.9816600000004</v>
      </c>
      <c r="BS13" s="45">
        <f t="shared" si="29"/>
        <v>100</v>
      </c>
      <c r="BT13" s="48"/>
      <c r="BU13" s="48"/>
      <c r="BV13" s="48">
        <v>0</v>
      </c>
      <c r="BW13" s="48">
        <v>0</v>
      </c>
      <c r="BX13" s="48">
        <v>0</v>
      </c>
      <c r="BY13" s="48">
        <v>0</v>
      </c>
      <c r="BZ13" s="45">
        <f t="shared" si="18"/>
        <v>0</v>
      </c>
      <c r="CA13" s="45">
        <f t="shared" si="19"/>
        <v>0</v>
      </c>
      <c r="CB13" s="45">
        <f t="shared" si="20"/>
        <v>0</v>
      </c>
      <c r="CC13" s="65">
        <v>8000</v>
      </c>
      <c r="CD13" s="65">
        <v>0</v>
      </c>
      <c r="CE13" s="65">
        <v>8000</v>
      </c>
      <c r="CF13" s="65">
        <v>0</v>
      </c>
      <c r="CG13" s="65">
        <v>0</v>
      </c>
      <c r="CH13" s="65">
        <f t="shared" si="21"/>
        <v>8000</v>
      </c>
      <c r="CI13" s="65">
        <v>0</v>
      </c>
      <c r="CJ13" s="65">
        <v>8000</v>
      </c>
      <c r="CK13" s="65">
        <v>0</v>
      </c>
      <c r="CL13" s="65">
        <v>0</v>
      </c>
      <c r="CM13" s="45">
        <f t="shared" si="30"/>
        <v>100</v>
      </c>
      <c r="CN13" s="45">
        <f t="shared" si="31"/>
      </c>
      <c r="CO13" s="45">
        <f t="shared" si="32"/>
        <v>100</v>
      </c>
      <c r="CP13" s="45">
        <f t="shared" si="33"/>
      </c>
      <c r="CQ13" s="45">
        <f t="shared" si="22"/>
      </c>
    </row>
    <row r="14" spans="1:95" s="79" customFormat="1" ht="12.75">
      <c r="A14" s="69" t="s">
        <v>20</v>
      </c>
      <c r="B14" s="70" t="s">
        <v>21</v>
      </c>
      <c r="C14" s="71">
        <v>365107.83813</v>
      </c>
      <c r="D14" s="71">
        <v>563875.4015</v>
      </c>
      <c r="E14" s="71">
        <v>386611.11581</v>
      </c>
      <c r="F14" s="72">
        <f t="shared" si="0"/>
        <v>68.56321711880882</v>
      </c>
      <c r="G14" s="72">
        <f t="shared" si="1"/>
        <v>105.88956889836574</v>
      </c>
      <c r="H14" s="71">
        <v>94638.986</v>
      </c>
      <c r="I14" s="71">
        <v>151157.01793</v>
      </c>
      <c r="J14" s="71">
        <v>97914.37487999999</v>
      </c>
      <c r="K14" s="73">
        <f t="shared" si="2"/>
        <v>64.7765986792248</v>
      </c>
      <c r="L14" s="74">
        <f t="shared" si="3"/>
        <v>103.4609298117374</v>
      </c>
      <c r="M14" s="74">
        <v>0</v>
      </c>
      <c r="N14" s="75">
        <v>72180.96514</v>
      </c>
      <c r="O14" s="75">
        <v>4119.92306</v>
      </c>
      <c r="P14" s="75">
        <v>5963.32596</v>
      </c>
      <c r="Q14" s="75">
        <v>358105.20138</v>
      </c>
      <c r="R14" s="75">
        <v>577559.18005</v>
      </c>
      <c r="S14" s="75">
        <v>364470.36222</v>
      </c>
      <c r="T14" s="73">
        <f t="shared" si="4"/>
        <v>63.10528423917483</v>
      </c>
      <c r="U14" s="74">
        <f t="shared" si="5"/>
        <v>101.77745556765754</v>
      </c>
      <c r="V14" s="75">
        <f t="shared" si="6"/>
        <v>22140.75358999998</v>
      </c>
      <c r="W14" s="75">
        <v>289077.68694</v>
      </c>
      <c r="X14" s="75">
        <v>202077.00402000002</v>
      </c>
      <c r="Y14" s="74">
        <f t="shared" si="7"/>
        <v>69.90404764859713</v>
      </c>
      <c r="Z14" s="75">
        <v>66189.22917</v>
      </c>
      <c r="AA14" s="75">
        <v>45936.710810000004</v>
      </c>
      <c r="AB14" s="74">
        <f t="shared" si="8"/>
        <v>69.40209364278354</v>
      </c>
      <c r="AC14" s="75">
        <v>0</v>
      </c>
      <c r="AD14" s="75">
        <v>0</v>
      </c>
      <c r="AE14" s="74">
        <f t="shared" si="9"/>
        <v>0</v>
      </c>
      <c r="AF14" s="75">
        <v>15552.04</v>
      </c>
      <c r="AG14" s="75">
        <v>8411.915550000002</v>
      </c>
      <c r="AH14" s="74">
        <f t="shared" si="10"/>
        <v>54.088824038518425</v>
      </c>
      <c r="AI14" s="75">
        <v>3038.9</v>
      </c>
      <c r="AJ14" s="75">
        <v>1477.30657</v>
      </c>
      <c r="AK14" s="74">
        <f t="shared" si="11"/>
        <v>48.61320115831386</v>
      </c>
      <c r="AL14" s="75">
        <v>1949.125</v>
      </c>
      <c r="AM14" s="75">
        <v>1449.6616999999999</v>
      </c>
      <c r="AN14" s="74">
        <f t="shared" si="12"/>
        <v>74.37499903802987</v>
      </c>
      <c r="AO14" s="75">
        <v>36.2</v>
      </c>
      <c r="AP14" s="75">
        <v>3.00277</v>
      </c>
      <c r="AQ14" s="74">
        <f t="shared" si="23"/>
        <v>8.294944751381214</v>
      </c>
      <c r="AR14" s="75">
        <v>270188.56004</v>
      </c>
      <c r="AS14" s="75">
        <v>411446.09805000003</v>
      </c>
      <c r="AT14" s="75">
        <v>287545.56541000004</v>
      </c>
      <c r="AU14" s="74">
        <f t="shared" si="13"/>
        <v>69.88657002042021</v>
      </c>
      <c r="AV14" s="74">
        <f t="shared" si="24"/>
        <v>106.42403415134616</v>
      </c>
      <c r="AW14" s="75">
        <v>87499.03124</v>
      </c>
      <c r="AX14" s="75">
        <v>145240</v>
      </c>
      <c r="AY14" s="75">
        <v>108930</v>
      </c>
      <c r="AZ14" s="74">
        <f t="shared" si="14"/>
        <v>75</v>
      </c>
      <c r="BA14" s="74">
        <f t="shared" si="25"/>
        <v>124.49280689887556</v>
      </c>
      <c r="BB14" s="75">
        <v>26776.16622</v>
      </c>
      <c r="BC14" s="75">
        <v>60772.76951</v>
      </c>
      <c r="BD14" s="75">
        <v>24691.46455</v>
      </c>
      <c r="BE14" s="74">
        <f t="shared" si="15"/>
        <v>40.6291580079086</v>
      </c>
      <c r="BF14" s="76">
        <f t="shared" si="26"/>
        <v>92.21433847970786</v>
      </c>
      <c r="BG14" s="75">
        <v>154272.75146</v>
      </c>
      <c r="BH14" s="75">
        <v>201923.69784</v>
      </c>
      <c r="BI14" s="75">
        <v>151007.67016</v>
      </c>
      <c r="BJ14" s="74">
        <f t="shared" si="16"/>
        <v>74.78452097269694</v>
      </c>
      <c r="BK14" s="74">
        <f t="shared" si="27"/>
        <v>97.8835657826155</v>
      </c>
      <c r="BL14" s="75">
        <v>1640.61112</v>
      </c>
      <c r="BM14" s="75">
        <v>3509.6307</v>
      </c>
      <c r="BN14" s="75">
        <v>2916.4307000000003</v>
      </c>
      <c r="BO14" s="76">
        <f t="shared" si="17"/>
        <v>83.09793677152413</v>
      </c>
      <c r="BP14" s="76">
        <f t="shared" si="28"/>
        <v>177.76489897252435</v>
      </c>
      <c r="BQ14" s="77">
        <v>-44.914480000000026</v>
      </c>
      <c r="BR14" s="77">
        <v>-44.914480000000026</v>
      </c>
      <c r="BS14" s="76">
        <f t="shared" si="29"/>
        <v>100</v>
      </c>
      <c r="BT14" s="77"/>
      <c r="BU14" s="77"/>
      <c r="BV14" s="77">
        <v>0</v>
      </c>
      <c r="BW14" s="77">
        <v>0</v>
      </c>
      <c r="BX14" s="77">
        <v>0</v>
      </c>
      <c r="BY14" s="77">
        <v>0</v>
      </c>
      <c r="BZ14" s="76">
        <f t="shared" si="18"/>
        <v>0</v>
      </c>
      <c r="CA14" s="76">
        <f t="shared" si="19"/>
        <v>0</v>
      </c>
      <c r="CB14" s="76">
        <f t="shared" si="20"/>
        <v>0</v>
      </c>
      <c r="CC14" s="78">
        <v>4265.1386299999995</v>
      </c>
      <c r="CD14" s="78">
        <v>0</v>
      </c>
      <c r="CE14" s="78">
        <v>4000</v>
      </c>
      <c r="CF14" s="78">
        <v>0</v>
      </c>
      <c r="CG14" s="78">
        <v>265.13863</v>
      </c>
      <c r="CH14" s="78">
        <f t="shared" si="21"/>
        <v>4062.04644</v>
      </c>
      <c r="CI14" s="78">
        <v>0</v>
      </c>
      <c r="CJ14" s="78">
        <v>4000</v>
      </c>
      <c r="CK14" s="78">
        <v>0</v>
      </c>
      <c r="CL14" s="78">
        <v>62.046440000000004</v>
      </c>
      <c r="CM14" s="76">
        <f t="shared" si="30"/>
        <v>95.23832147983431</v>
      </c>
      <c r="CN14" s="76">
        <f t="shared" si="31"/>
      </c>
      <c r="CO14" s="76">
        <f t="shared" si="32"/>
        <v>100</v>
      </c>
      <c r="CP14" s="76">
        <f t="shared" si="33"/>
      </c>
      <c r="CQ14" s="76">
        <f t="shared" si="22"/>
        <v>23.401508863495298</v>
      </c>
    </row>
    <row r="15" spans="1:95" ht="12.75">
      <c r="A15" s="13" t="s">
        <v>22</v>
      </c>
      <c r="B15" s="14" t="s">
        <v>23</v>
      </c>
      <c r="C15" s="46">
        <v>347612.42948</v>
      </c>
      <c r="D15" s="46">
        <v>507755.41238</v>
      </c>
      <c r="E15" s="46">
        <v>372218.13647</v>
      </c>
      <c r="F15" s="43">
        <f t="shared" si="0"/>
        <v>73.30658175071014</v>
      </c>
      <c r="G15" s="43">
        <f t="shared" si="1"/>
        <v>107.07848882929997</v>
      </c>
      <c r="H15" s="46">
        <v>82445.62939</v>
      </c>
      <c r="I15" s="46">
        <v>124282.5</v>
      </c>
      <c r="J15" s="46">
        <v>91525.95091</v>
      </c>
      <c r="K15" s="42">
        <f t="shared" si="2"/>
        <v>73.6434742703116</v>
      </c>
      <c r="L15" s="44">
        <f t="shared" si="3"/>
        <v>111.01370877653991</v>
      </c>
      <c r="M15" s="44">
        <v>450</v>
      </c>
      <c r="N15" s="47">
        <v>62592.94309</v>
      </c>
      <c r="O15" s="47">
        <v>5118.80747</v>
      </c>
      <c r="P15" s="47">
        <v>6393.11468</v>
      </c>
      <c r="Q15" s="47">
        <v>346407.75975</v>
      </c>
      <c r="R15" s="47">
        <v>537829.21176</v>
      </c>
      <c r="S15" s="47">
        <v>372574.84311</v>
      </c>
      <c r="T15" s="42">
        <f t="shared" si="4"/>
        <v>69.27382056671499</v>
      </c>
      <c r="U15" s="44">
        <f t="shared" si="5"/>
        <v>107.55383868389224</v>
      </c>
      <c r="V15" s="47">
        <f t="shared" si="6"/>
        <v>-356.7066399999894</v>
      </c>
      <c r="W15" s="47">
        <v>261750.625</v>
      </c>
      <c r="X15" s="47">
        <v>190798.74672999998</v>
      </c>
      <c r="Y15" s="44">
        <f t="shared" si="7"/>
        <v>72.89332995097911</v>
      </c>
      <c r="Z15" s="47">
        <v>65608.15349</v>
      </c>
      <c r="AA15" s="47">
        <v>45503.44341</v>
      </c>
      <c r="AB15" s="44">
        <f t="shared" si="8"/>
        <v>69.35638482332176</v>
      </c>
      <c r="AC15" s="47">
        <v>0</v>
      </c>
      <c r="AD15" s="47">
        <v>0</v>
      </c>
      <c r="AE15" s="44">
        <f t="shared" si="9"/>
        <v>0</v>
      </c>
      <c r="AF15" s="47">
        <v>19153.56</v>
      </c>
      <c r="AG15" s="47">
        <v>14969.762560000001</v>
      </c>
      <c r="AH15" s="44">
        <f t="shared" si="10"/>
        <v>78.15655449952908</v>
      </c>
      <c r="AI15" s="47">
        <v>1896.2</v>
      </c>
      <c r="AJ15" s="47">
        <v>1477.33328</v>
      </c>
      <c r="AK15" s="44">
        <f t="shared" si="11"/>
        <v>77.91020356502479</v>
      </c>
      <c r="AL15" s="47">
        <v>2018.3</v>
      </c>
      <c r="AM15" s="47">
        <v>1529.13375</v>
      </c>
      <c r="AN15" s="44">
        <f t="shared" si="12"/>
        <v>75.76345191497795</v>
      </c>
      <c r="AO15" s="47">
        <v>3</v>
      </c>
      <c r="AP15" s="47">
        <v>2.00632</v>
      </c>
      <c r="AQ15" s="44">
        <f t="shared" si="23"/>
        <v>66.87733333333334</v>
      </c>
      <c r="AR15" s="47">
        <v>265795.75367</v>
      </c>
      <c r="AS15" s="47">
        <v>384019.87375</v>
      </c>
      <c r="AT15" s="47">
        <v>281561.04552999994</v>
      </c>
      <c r="AU15" s="44">
        <f t="shared" si="13"/>
        <v>73.31939432730984</v>
      </c>
      <c r="AV15" s="44">
        <f t="shared" si="24"/>
        <v>105.93135580321325</v>
      </c>
      <c r="AW15" s="47">
        <v>108762.948</v>
      </c>
      <c r="AX15" s="47">
        <v>157097.5</v>
      </c>
      <c r="AY15" s="47">
        <v>117823.125</v>
      </c>
      <c r="AZ15" s="44">
        <f t="shared" si="14"/>
        <v>75</v>
      </c>
      <c r="BA15" s="44">
        <f t="shared" si="25"/>
        <v>108.33020542988592</v>
      </c>
      <c r="BB15" s="47">
        <v>5566.96278</v>
      </c>
      <c r="BC15" s="47">
        <v>30046.76721</v>
      </c>
      <c r="BD15" s="47">
        <v>12319.28387</v>
      </c>
      <c r="BE15" s="44">
        <f t="shared" si="15"/>
        <v>41.00036381251678</v>
      </c>
      <c r="BF15" s="45">
        <f t="shared" si="26"/>
        <v>221.29272921059479</v>
      </c>
      <c r="BG15" s="47">
        <v>150253.31408</v>
      </c>
      <c r="BH15" s="47">
        <v>193019.03354</v>
      </c>
      <c r="BI15" s="47">
        <v>148260.70366</v>
      </c>
      <c r="BJ15" s="44">
        <f t="shared" si="16"/>
        <v>76.81144234372897</v>
      </c>
      <c r="BK15" s="44">
        <f t="shared" si="27"/>
        <v>98.67383263244425</v>
      </c>
      <c r="BL15" s="47">
        <v>1212.52881</v>
      </c>
      <c r="BM15" s="47">
        <v>3856.573</v>
      </c>
      <c r="BN15" s="47">
        <v>3157.933</v>
      </c>
      <c r="BO15" s="45">
        <f t="shared" si="17"/>
        <v>81.88443470407536</v>
      </c>
      <c r="BP15" s="45">
        <f t="shared" si="28"/>
        <v>260.4418941600241</v>
      </c>
      <c r="BQ15" s="48">
        <v>-1482.96351</v>
      </c>
      <c r="BR15" s="48">
        <v>-1482.96351</v>
      </c>
      <c r="BS15" s="45">
        <f t="shared" si="29"/>
        <v>100</v>
      </c>
      <c r="BT15" s="48"/>
      <c r="BU15" s="48"/>
      <c r="BV15" s="48">
        <v>0</v>
      </c>
      <c r="BW15" s="48">
        <v>0</v>
      </c>
      <c r="BX15" s="48">
        <v>0</v>
      </c>
      <c r="BY15" s="48">
        <v>0</v>
      </c>
      <c r="BZ15" s="45">
        <f t="shared" si="18"/>
        <v>0</v>
      </c>
      <c r="CA15" s="45">
        <f t="shared" si="19"/>
        <v>0</v>
      </c>
      <c r="CB15" s="45">
        <f t="shared" si="20"/>
        <v>0</v>
      </c>
      <c r="CC15" s="65">
        <v>2023</v>
      </c>
      <c r="CD15" s="65">
        <v>0</v>
      </c>
      <c r="CE15" s="65">
        <v>2023</v>
      </c>
      <c r="CF15" s="65">
        <v>0</v>
      </c>
      <c r="CG15" s="65">
        <v>0</v>
      </c>
      <c r="CH15" s="65">
        <f t="shared" si="21"/>
        <v>4023</v>
      </c>
      <c r="CI15" s="65">
        <v>0</v>
      </c>
      <c r="CJ15" s="65">
        <v>4023</v>
      </c>
      <c r="CK15" s="65">
        <v>0</v>
      </c>
      <c r="CL15" s="65">
        <v>0</v>
      </c>
      <c r="CM15" s="45">
        <f t="shared" si="30"/>
        <v>198.86307464162135</v>
      </c>
      <c r="CN15" s="45">
        <f t="shared" si="31"/>
      </c>
      <c r="CO15" s="45">
        <f t="shared" si="32"/>
        <v>198.86307464162135</v>
      </c>
      <c r="CP15" s="45">
        <f t="shared" si="33"/>
      </c>
      <c r="CQ15" s="45">
        <f t="shared" si="22"/>
      </c>
    </row>
    <row r="16" spans="1:95" s="79" customFormat="1" ht="12.75">
      <c r="A16" s="69" t="s">
        <v>24</v>
      </c>
      <c r="B16" s="70" t="s">
        <v>25</v>
      </c>
      <c r="C16" s="71">
        <v>426876.47385</v>
      </c>
      <c r="D16" s="71">
        <v>684598.7024</v>
      </c>
      <c r="E16" s="71">
        <v>452807.98</v>
      </c>
      <c r="F16" s="72">
        <f t="shared" si="0"/>
        <v>66.14210316388119</v>
      </c>
      <c r="G16" s="72">
        <f t="shared" si="1"/>
        <v>106.07470960302021</v>
      </c>
      <c r="H16" s="71">
        <v>130112.9126</v>
      </c>
      <c r="I16" s="71">
        <v>208102.39057</v>
      </c>
      <c r="J16" s="71">
        <v>141537.91943</v>
      </c>
      <c r="K16" s="73">
        <f t="shared" si="2"/>
        <v>68.01359611599007</v>
      </c>
      <c r="L16" s="74">
        <f t="shared" si="3"/>
        <v>108.78084011932265</v>
      </c>
      <c r="M16" s="74">
        <v>1400</v>
      </c>
      <c r="N16" s="75">
        <v>93397.45158</v>
      </c>
      <c r="O16" s="75">
        <v>5785.94246</v>
      </c>
      <c r="P16" s="75">
        <v>19103.20937</v>
      </c>
      <c r="Q16" s="75">
        <v>414085.23104000004</v>
      </c>
      <c r="R16" s="75">
        <v>716514.9293600001</v>
      </c>
      <c r="S16" s="75">
        <v>432353.50938</v>
      </c>
      <c r="T16" s="73">
        <f t="shared" si="4"/>
        <v>60.34117248138619</v>
      </c>
      <c r="U16" s="74">
        <f t="shared" si="5"/>
        <v>104.41171936852665</v>
      </c>
      <c r="V16" s="75">
        <f t="shared" si="6"/>
        <v>20454.47061999998</v>
      </c>
      <c r="W16" s="75">
        <v>335204.563</v>
      </c>
      <c r="X16" s="75">
        <v>232430.97728999998</v>
      </c>
      <c r="Y16" s="74">
        <f t="shared" si="7"/>
        <v>69.34003976849205</v>
      </c>
      <c r="Z16" s="75">
        <v>66102.16617</v>
      </c>
      <c r="AA16" s="75">
        <v>44819.529969999996</v>
      </c>
      <c r="AB16" s="74">
        <f t="shared" si="8"/>
        <v>67.80342092683344</v>
      </c>
      <c r="AC16" s="75">
        <v>0</v>
      </c>
      <c r="AD16" s="75">
        <v>0</v>
      </c>
      <c r="AE16" s="74">
        <f t="shared" si="9"/>
        <v>0</v>
      </c>
      <c r="AF16" s="75">
        <v>26743.600300000002</v>
      </c>
      <c r="AG16" s="75">
        <v>13287.491310000001</v>
      </c>
      <c r="AH16" s="74">
        <f t="shared" si="10"/>
        <v>49.68475134591358</v>
      </c>
      <c r="AI16" s="75">
        <v>871.1</v>
      </c>
      <c r="AJ16" s="75">
        <v>620.65873</v>
      </c>
      <c r="AK16" s="74">
        <f t="shared" si="11"/>
        <v>71.24999770405235</v>
      </c>
      <c r="AL16" s="75">
        <v>2158.699</v>
      </c>
      <c r="AM16" s="75">
        <v>1591.39975</v>
      </c>
      <c r="AN16" s="74">
        <f t="shared" si="12"/>
        <v>73.72031719104886</v>
      </c>
      <c r="AO16" s="75">
        <v>0</v>
      </c>
      <c r="AP16" s="75">
        <v>0</v>
      </c>
      <c r="AQ16" s="74">
        <f t="shared" si="23"/>
        <v>0</v>
      </c>
      <c r="AR16" s="75">
        <v>294659.76574</v>
      </c>
      <c r="AS16" s="75">
        <v>475615.85791</v>
      </c>
      <c r="AT16" s="75">
        <v>310387.38098</v>
      </c>
      <c r="AU16" s="74">
        <f t="shared" si="13"/>
        <v>65.26009926244598</v>
      </c>
      <c r="AV16" s="74">
        <f t="shared" si="24"/>
        <v>105.33755098885054</v>
      </c>
      <c r="AW16" s="75">
        <v>92685.7785</v>
      </c>
      <c r="AX16" s="75">
        <v>141208.3</v>
      </c>
      <c r="AY16" s="75">
        <v>105906.225</v>
      </c>
      <c r="AZ16" s="74">
        <f t="shared" si="14"/>
        <v>75.00000000000001</v>
      </c>
      <c r="BA16" s="74">
        <f t="shared" si="25"/>
        <v>114.26372709379574</v>
      </c>
      <c r="BB16" s="75">
        <v>24671.51584</v>
      </c>
      <c r="BC16" s="75">
        <v>80743.67825</v>
      </c>
      <c r="BD16" s="75">
        <v>12780.04499</v>
      </c>
      <c r="BE16" s="74">
        <f t="shared" si="15"/>
        <v>15.827920237210646</v>
      </c>
      <c r="BF16" s="76">
        <f t="shared" si="26"/>
        <v>51.800809779509684</v>
      </c>
      <c r="BG16" s="75">
        <v>174408.39922999998</v>
      </c>
      <c r="BH16" s="75">
        <v>243628.67265999998</v>
      </c>
      <c r="BI16" s="75">
        <v>183348.29399</v>
      </c>
      <c r="BJ16" s="74">
        <f t="shared" si="16"/>
        <v>75.25727246639592</v>
      </c>
      <c r="BK16" s="74">
        <f t="shared" si="27"/>
        <v>105.12583958081663</v>
      </c>
      <c r="BL16" s="75">
        <v>2894.07217</v>
      </c>
      <c r="BM16" s="75">
        <v>10035.207</v>
      </c>
      <c r="BN16" s="75">
        <v>8352.817</v>
      </c>
      <c r="BO16" s="76">
        <f t="shared" si="17"/>
        <v>83.2351240985861</v>
      </c>
      <c r="BP16" s="76">
        <f t="shared" si="28"/>
        <v>288.6181307634771</v>
      </c>
      <c r="BQ16" s="77">
        <v>-1826.07801</v>
      </c>
      <c r="BR16" s="77">
        <v>-1826.07801</v>
      </c>
      <c r="BS16" s="76">
        <f t="shared" si="29"/>
        <v>100</v>
      </c>
      <c r="BT16" s="77"/>
      <c r="BU16" s="77"/>
      <c r="BV16" s="77">
        <v>0</v>
      </c>
      <c r="BW16" s="77">
        <v>0</v>
      </c>
      <c r="BX16" s="77">
        <v>0</v>
      </c>
      <c r="BY16" s="77">
        <v>0</v>
      </c>
      <c r="BZ16" s="76">
        <f t="shared" si="18"/>
        <v>0</v>
      </c>
      <c r="CA16" s="76">
        <f t="shared" si="19"/>
        <v>0</v>
      </c>
      <c r="CB16" s="76">
        <f t="shared" si="20"/>
        <v>0</v>
      </c>
      <c r="CC16" s="78">
        <v>0</v>
      </c>
      <c r="CD16" s="78">
        <v>0</v>
      </c>
      <c r="CE16" s="78">
        <v>0</v>
      </c>
      <c r="CF16" s="78">
        <v>0</v>
      </c>
      <c r="CG16" s="78">
        <v>0</v>
      </c>
      <c r="CH16" s="78">
        <f t="shared" si="21"/>
        <v>0</v>
      </c>
      <c r="CI16" s="78">
        <v>0</v>
      </c>
      <c r="CJ16" s="78">
        <v>0</v>
      </c>
      <c r="CK16" s="78">
        <v>0</v>
      </c>
      <c r="CL16" s="78">
        <v>0</v>
      </c>
      <c r="CM16" s="76">
        <f t="shared" si="30"/>
      </c>
      <c r="CN16" s="76">
        <f t="shared" si="31"/>
      </c>
      <c r="CO16" s="76">
        <f t="shared" si="32"/>
      </c>
      <c r="CP16" s="76">
        <f t="shared" si="33"/>
      </c>
      <c r="CQ16" s="76">
        <f t="shared" si="22"/>
      </c>
    </row>
    <row r="17" spans="1:95" ht="12.75">
      <c r="A17" s="13" t="s">
        <v>26</v>
      </c>
      <c r="B17" s="14" t="s">
        <v>27</v>
      </c>
      <c r="C17" s="46">
        <v>434072.28021</v>
      </c>
      <c r="D17" s="46">
        <v>784876.13887</v>
      </c>
      <c r="E17" s="46">
        <v>536199.01619</v>
      </c>
      <c r="F17" s="43">
        <f t="shared" si="0"/>
        <v>68.31638645073032</v>
      </c>
      <c r="G17" s="43">
        <f t="shared" si="1"/>
        <v>123.52758760144556</v>
      </c>
      <c r="H17" s="46">
        <v>119434.63613</v>
      </c>
      <c r="I17" s="46">
        <v>190131.27972</v>
      </c>
      <c r="J17" s="46">
        <v>126703.49583</v>
      </c>
      <c r="K17" s="42">
        <f t="shared" si="2"/>
        <v>66.64000579841046</v>
      </c>
      <c r="L17" s="44">
        <f t="shared" si="3"/>
        <v>106.08605672150927</v>
      </c>
      <c r="M17" s="44">
        <v>0</v>
      </c>
      <c r="N17" s="47">
        <v>79732.5984</v>
      </c>
      <c r="O17" s="47">
        <v>4664.61208</v>
      </c>
      <c r="P17" s="47">
        <v>6706.36826</v>
      </c>
      <c r="Q17" s="47">
        <v>412729.67517</v>
      </c>
      <c r="R17" s="47">
        <v>802954.23917</v>
      </c>
      <c r="S17" s="47">
        <v>495500.24385</v>
      </c>
      <c r="T17" s="42">
        <f t="shared" si="4"/>
        <v>61.70964915288201</v>
      </c>
      <c r="U17" s="44">
        <f t="shared" si="5"/>
        <v>120.05442633750711</v>
      </c>
      <c r="V17" s="47">
        <f t="shared" si="6"/>
        <v>40698.77233999997</v>
      </c>
      <c r="W17" s="47">
        <v>398260.39756</v>
      </c>
      <c r="X17" s="47">
        <v>249921.99084</v>
      </c>
      <c r="Y17" s="44">
        <f t="shared" si="7"/>
        <v>62.75341268456097</v>
      </c>
      <c r="Z17" s="47">
        <v>86084.90248</v>
      </c>
      <c r="AA17" s="47">
        <v>58595.857240000005</v>
      </c>
      <c r="AB17" s="44">
        <f t="shared" si="8"/>
        <v>68.06751887023803</v>
      </c>
      <c r="AC17" s="47">
        <v>0</v>
      </c>
      <c r="AD17" s="47">
        <v>0</v>
      </c>
      <c r="AE17" s="44">
        <f t="shared" si="9"/>
        <v>0</v>
      </c>
      <c r="AF17" s="47">
        <v>40152.287189999995</v>
      </c>
      <c r="AG17" s="47">
        <v>19773.12035</v>
      </c>
      <c r="AH17" s="44">
        <f t="shared" si="10"/>
        <v>49.24531510853642</v>
      </c>
      <c r="AI17" s="47">
        <v>739</v>
      </c>
      <c r="AJ17" s="47">
        <v>505.4605</v>
      </c>
      <c r="AK17" s="44">
        <f t="shared" si="11"/>
        <v>68.39790257104195</v>
      </c>
      <c r="AL17" s="47">
        <v>3295.756</v>
      </c>
      <c r="AM17" s="47">
        <v>2298.362</v>
      </c>
      <c r="AN17" s="44">
        <f t="shared" si="12"/>
        <v>69.73701936672498</v>
      </c>
      <c r="AO17" s="47">
        <v>4.3</v>
      </c>
      <c r="AP17" s="47">
        <v>3.2279</v>
      </c>
      <c r="AQ17" s="44">
        <f t="shared" si="23"/>
        <v>75.06744186046512</v>
      </c>
      <c r="AR17" s="47">
        <v>316320.13310000004</v>
      </c>
      <c r="AS17" s="47">
        <v>593478.29573</v>
      </c>
      <c r="AT17" s="47">
        <v>408228.95694</v>
      </c>
      <c r="AU17" s="44">
        <f t="shared" si="13"/>
        <v>68.78582753188361</v>
      </c>
      <c r="AV17" s="44">
        <f t="shared" si="24"/>
        <v>129.05563516911658</v>
      </c>
      <c r="AW17" s="47">
        <v>102292.0815</v>
      </c>
      <c r="AX17" s="47">
        <v>194707.3</v>
      </c>
      <c r="AY17" s="47">
        <v>146030.475</v>
      </c>
      <c r="AZ17" s="44">
        <f t="shared" si="14"/>
        <v>75.00000000000001</v>
      </c>
      <c r="BA17" s="44">
        <f t="shared" si="25"/>
        <v>142.75833755518994</v>
      </c>
      <c r="BB17" s="47">
        <v>21400.74422</v>
      </c>
      <c r="BC17" s="47">
        <v>120762.76862</v>
      </c>
      <c r="BD17" s="47">
        <v>51894.541119999994</v>
      </c>
      <c r="BE17" s="44">
        <f t="shared" si="15"/>
        <v>42.972301573587416</v>
      </c>
      <c r="BF17" s="45">
        <f t="shared" si="26"/>
        <v>242.48942273466412</v>
      </c>
      <c r="BG17" s="47">
        <v>190521.62478</v>
      </c>
      <c r="BH17" s="47">
        <v>274429.21711</v>
      </c>
      <c r="BI17" s="47">
        <v>207588.42082</v>
      </c>
      <c r="BJ17" s="44">
        <f t="shared" si="16"/>
        <v>75.64370259336924</v>
      </c>
      <c r="BK17" s="44">
        <f t="shared" si="27"/>
        <v>108.95793118482347</v>
      </c>
      <c r="BL17" s="47">
        <v>2105.6826</v>
      </c>
      <c r="BM17" s="47">
        <v>3579.01</v>
      </c>
      <c r="BN17" s="47">
        <v>2715.52</v>
      </c>
      <c r="BO17" s="45">
        <f t="shared" si="17"/>
        <v>75.87349574323625</v>
      </c>
      <c r="BP17" s="45">
        <f t="shared" si="28"/>
        <v>128.96150635428148</v>
      </c>
      <c r="BQ17" s="48">
        <v>-1738.80415</v>
      </c>
      <c r="BR17" s="48">
        <v>-1738.80415</v>
      </c>
      <c r="BS17" s="45">
        <f t="shared" si="29"/>
        <v>100</v>
      </c>
      <c r="BT17" s="48"/>
      <c r="BU17" s="48"/>
      <c r="BV17" s="48">
        <v>0</v>
      </c>
      <c r="BW17" s="48">
        <v>0</v>
      </c>
      <c r="BX17" s="48">
        <v>0</v>
      </c>
      <c r="BY17" s="48">
        <v>0</v>
      </c>
      <c r="BZ17" s="45">
        <f t="shared" si="18"/>
        <v>0</v>
      </c>
      <c r="CA17" s="45">
        <f t="shared" si="19"/>
        <v>0</v>
      </c>
      <c r="CB17" s="45">
        <f t="shared" si="20"/>
        <v>0</v>
      </c>
      <c r="CC17" s="65">
        <v>6034.375</v>
      </c>
      <c r="CD17" s="65">
        <v>0</v>
      </c>
      <c r="CE17" s="65">
        <v>4300</v>
      </c>
      <c r="CF17" s="65">
        <v>0</v>
      </c>
      <c r="CG17" s="65">
        <v>1734.375</v>
      </c>
      <c r="CH17" s="65">
        <f t="shared" si="21"/>
        <v>5345.825</v>
      </c>
      <c r="CI17" s="65">
        <v>0</v>
      </c>
      <c r="CJ17" s="65">
        <v>4300</v>
      </c>
      <c r="CK17" s="65">
        <v>0</v>
      </c>
      <c r="CL17" s="65">
        <v>1045.825</v>
      </c>
      <c r="CM17" s="45">
        <f t="shared" si="30"/>
        <v>88.58953909891247</v>
      </c>
      <c r="CN17" s="45">
        <f t="shared" si="31"/>
      </c>
      <c r="CO17" s="45">
        <f t="shared" si="32"/>
        <v>100</v>
      </c>
      <c r="CP17" s="45">
        <f t="shared" si="33"/>
      </c>
      <c r="CQ17" s="45">
        <f t="shared" si="22"/>
        <v>60.299819819819824</v>
      </c>
    </row>
    <row r="18" spans="1:95" s="79" customFormat="1" ht="12.75">
      <c r="A18" s="69" t="s">
        <v>28</v>
      </c>
      <c r="B18" s="70" t="s">
        <v>29</v>
      </c>
      <c r="C18" s="71">
        <v>318727.806</v>
      </c>
      <c r="D18" s="71">
        <v>508497.83476</v>
      </c>
      <c r="E18" s="71">
        <v>363292.52174</v>
      </c>
      <c r="F18" s="72">
        <f t="shared" si="0"/>
        <v>71.44426129394755</v>
      </c>
      <c r="G18" s="72">
        <f t="shared" si="1"/>
        <v>113.98206083720225</v>
      </c>
      <c r="H18" s="71">
        <v>79650.57412</v>
      </c>
      <c r="I18" s="71">
        <v>127943.20265</v>
      </c>
      <c r="J18" s="71">
        <v>93376.81698999999</v>
      </c>
      <c r="K18" s="73">
        <f t="shared" si="2"/>
        <v>72.98302297890773</v>
      </c>
      <c r="L18" s="74">
        <f t="shared" si="3"/>
        <v>117.23307461578405</v>
      </c>
      <c r="M18" s="74">
        <v>8300</v>
      </c>
      <c r="N18" s="75">
        <v>62287.04215</v>
      </c>
      <c r="O18" s="75">
        <v>2771.8529900000003</v>
      </c>
      <c r="P18" s="75">
        <v>5835.08739</v>
      </c>
      <c r="Q18" s="75">
        <v>313764.5245</v>
      </c>
      <c r="R18" s="75">
        <v>527195.71971</v>
      </c>
      <c r="S18" s="75">
        <v>338247.32674</v>
      </c>
      <c r="T18" s="73">
        <f t="shared" si="4"/>
        <v>64.15972552395972</v>
      </c>
      <c r="U18" s="74">
        <f t="shared" si="5"/>
        <v>107.80292236001333</v>
      </c>
      <c r="V18" s="75">
        <f t="shared" si="6"/>
        <v>25045.195000000007</v>
      </c>
      <c r="W18" s="75">
        <v>215374.283</v>
      </c>
      <c r="X18" s="75">
        <v>138045.24023</v>
      </c>
      <c r="Y18" s="74">
        <f t="shared" si="7"/>
        <v>64.09550773989112</v>
      </c>
      <c r="Z18" s="75">
        <v>75055.76013</v>
      </c>
      <c r="AA18" s="75">
        <v>46170.38768</v>
      </c>
      <c r="AB18" s="74">
        <f t="shared" si="8"/>
        <v>61.51478260966352</v>
      </c>
      <c r="AC18" s="75">
        <v>0</v>
      </c>
      <c r="AD18" s="75">
        <v>0</v>
      </c>
      <c r="AE18" s="74">
        <f t="shared" si="9"/>
        <v>0</v>
      </c>
      <c r="AF18" s="75">
        <v>20486.554949999998</v>
      </c>
      <c r="AG18" s="75">
        <v>10911.98024</v>
      </c>
      <c r="AH18" s="74">
        <f t="shared" si="10"/>
        <v>53.264105490806315</v>
      </c>
      <c r="AI18" s="75">
        <v>2272.702</v>
      </c>
      <c r="AJ18" s="75">
        <v>1952.36758</v>
      </c>
      <c r="AK18" s="74">
        <f t="shared" si="11"/>
        <v>85.90512878503208</v>
      </c>
      <c r="AL18" s="75">
        <v>1822.5</v>
      </c>
      <c r="AM18" s="75">
        <v>1353.856</v>
      </c>
      <c r="AN18" s="74">
        <f t="shared" si="12"/>
        <v>74.28565157750343</v>
      </c>
      <c r="AO18" s="75">
        <v>0</v>
      </c>
      <c r="AP18" s="75">
        <v>0</v>
      </c>
      <c r="AQ18" s="74">
        <f t="shared" si="23"/>
        <v>0</v>
      </c>
      <c r="AR18" s="75">
        <v>240727.48758000002</v>
      </c>
      <c r="AS18" s="75">
        <v>393913.16754</v>
      </c>
      <c r="AT18" s="75">
        <v>283384.65588</v>
      </c>
      <c r="AU18" s="74">
        <f t="shared" si="13"/>
        <v>71.94089439805884</v>
      </c>
      <c r="AV18" s="74">
        <f t="shared" si="24"/>
        <v>117.72010696776947</v>
      </c>
      <c r="AW18" s="75">
        <v>79199.2635</v>
      </c>
      <c r="AX18" s="75">
        <v>118408</v>
      </c>
      <c r="AY18" s="75">
        <v>88806</v>
      </c>
      <c r="AZ18" s="74">
        <f t="shared" si="14"/>
        <v>75</v>
      </c>
      <c r="BA18" s="74">
        <f t="shared" si="25"/>
        <v>112.12983060126562</v>
      </c>
      <c r="BB18" s="75">
        <v>8418.03096</v>
      </c>
      <c r="BC18" s="75">
        <v>38862.77936</v>
      </c>
      <c r="BD18" s="75">
        <v>18738.118059999997</v>
      </c>
      <c r="BE18" s="74">
        <f t="shared" si="15"/>
        <v>48.21610386231521</v>
      </c>
      <c r="BF18" s="76">
        <f t="shared" si="26"/>
        <v>222.59502428819764</v>
      </c>
      <c r="BG18" s="75">
        <v>150496.46103</v>
      </c>
      <c r="BH18" s="75">
        <v>224204.57318</v>
      </c>
      <c r="BI18" s="75">
        <v>173885.10282</v>
      </c>
      <c r="BJ18" s="74">
        <f t="shared" si="16"/>
        <v>77.55644782517366</v>
      </c>
      <c r="BK18" s="74">
        <f t="shared" si="27"/>
        <v>115.54099121662249</v>
      </c>
      <c r="BL18" s="75">
        <v>2613.73209</v>
      </c>
      <c r="BM18" s="75">
        <v>12437.815</v>
      </c>
      <c r="BN18" s="75">
        <v>1955.435</v>
      </c>
      <c r="BO18" s="76">
        <f t="shared" si="17"/>
        <v>15.721692274728316</v>
      </c>
      <c r="BP18" s="76">
        <f t="shared" si="28"/>
        <v>74.81390336375294</v>
      </c>
      <c r="BQ18" s="77">
        <v>-15002.42633</v>
      </c>
      <c r="BR18" s="77">
        <v>-15112.84203</v>
      </c>
      <c r="BS18" s="76">
        <f t="shared" si="29"/>
        <v>100.73598561706785</v>
      </c>
      <c r="BT18" s="77"/>
      <c r="BU18" s="77"/>
      <c r="BV18" s="77">
        <v>0</v>
      </c>
      <c r="BW18" s="77">
        <v>0</v>
      </c>
      <c r="BX18" s="77">
        <v>0</v>
      </c>
      <c r="BY18" s="77">
        <v>0</v>
      </c>
      <c r="BZ18" s="76">
        <f t="shared" si="18"/>
        <v>0</v>
      </c>
      <c r="CA18" s="76">
        <f t="shared" si="19"/>
        <v>0</v>
      </c>
      <c r="CB18" s="76">
        <f t="shared" si="20"/>
        <v>0</v>
      </c>
      <c r="CC18" s="78">
        <v>0</v>
      </c>
      <c r="CD18" s="78">
        <v>0</v>
      </c>
      <c r="CE18" s="78">
        <v>0</v>
      </c>
      <c r="CF18" s="78">
        <v>0</v>
      </c>
      <c r="CG18" s="78">
        <v>0</v>
      </c>
      <c r="CH18" s="78">
        <f t="shared" si="21"/>
        <v>0</v>
      </c>
      <c r="CI18" s="78">
        <v>0</v>
      </c>
      <c r="CJ18" s="78">
        <v>0</v>
      </c>
      <c r="CK18" s="78">
        <v>0</v>
      </c>
      <c r="CL18" s="78">
        <v>0</v>
      </c>
      <c r="CM18" s="76">
        <f t="shared" si="30"/>
      </c>
      <c r="CN18" s="76">
        <f t="shared" si="31"/>
      </c>
      <c r="CO18" s="76">
        <f t="shared" si="32"/>
      </c>
      <c r="CP18" s="76">
        <f t="shared" si="33"/>
      </c>
      <c r="CQ18" s="76">
        <f t="shared" si="22"/>
      </c>
    </row>
    <row r="19" spans="1:95" ht="12.75">
      <c r="A19" s="13" t="s">
        <v>30</v>
      </c>
      <c r="B19" s="14" t="s">
        <v>31</v>
      </c>
      <c r="C19" s="46">
        <v>936221.7268200001</v>
      </c>
      <c r="D19" s="46">
        <v>1437143.78928</v>
      </c>
      <c r="E19" s="46">
        <v>911934.6982100001</v>
      </c>
      <c r="F19" s="43">
        <f t="shared" si="0"/>
        <v>63.45465951370626</v>
      </c>
      <c r="G19" s="43">
        <f t="shared" si="1"/>
        <v>97.4058465089788</v>
      </c>
      <c r="H19" s="46">
        <v>376798.23197</v>
      </c>
      <c r="I19" s="46">
        <v>698747.78873</v>
      </c>
      <c r="J19" s="46">
        <v>348398.56958</v>
      </c>
      <c r="K19" s="42">
        <f t="shared" si="2"/>
        <v>49.860418193698656</v>
      </c>
      <c r="L19" s="44">
        <f t="shared" si="3"/>
        <v>92.4628992441076</v>
      </c>
      <c r="M19" s="44">
        <v>0</v>
      </c>
      <c r="N19" s="47">
        <v>244430.6233</v>
      </c>
      <c r="O19" s="47">
        <v>7068.4011</v>
      </c>
      <c r="P19" s="47">
        <v>13305.25943</v>
      </c>
      <c r="Q19" s="47">
        <v>932574.93558</v>
      </c>
      <c r="R19" s="47">
        <v>1326642.19412</v>
      </c>
      <c r="S19" s="47">
        <v>886018.12342</v>
      </c>
      <c r="T19" s="42">
        <f t="shared" si="4"/>
        <v>66.78651767198777</v>
      </c>
      <c r="U19" s="44">
        <f t="shared" si="5"/>
        <v>95.0077135483976</v>
      </c>
      <c r="V19" s="47">
        <f t="shared" si="6"/>
        <v>25916.5747900001</v>
      </c>
      <c r="W19" s="47">
        <v>665890.37</v>
      </c>
      <c r="X19" s="47">
        <v>470148.58712</v>
      </c>
      <c r="Y19" s="44">
        <f t="shared" si="7"/>
        <v>70.60450312864563</v>
      </c>
      <c r="Z19" s="47">
        <v>102743.70099</v>
      </c>
      <c r="AA19" s="47">
        <v>71666.91460999999</v>
      </c>
      <c r="AB19" s="44">
        <f t="shared" si="8"/>
        <v>69.75309816508877</v>
      </c>
      <c r="AC19" s="47">
        <v>0</v>
      </c>
      <c r="AD19" s="47">
        <v>0</v>
      </c>
      <c r="AE19" s="44">
        <f t="shared" si="9"/>
        <v>0</v>
      </c>
      <c r="AF19" s="47">
        <v>46275.59259</v>
      </c>
      <c r="AG19" s="47">
        <v>29758.16842</v>
      </c>
      <c r="AH19" s="44">
        <f t="shared" si="10"/>
        <v>64.30640161360277</v>
      </c>
      <c r="AI19" s="47">
        <v>67951.55477</v>
      </c>
      <c r="AJ19" s="47">
        <v>49828.85846</v>
      </c>
      <c r="AK19" s="44">
        <f t="shared" si="11"/>
        <v>73.32997549306847</v>
      </c>
      <c r="AL19" s="47">
        <v>2516.1</v>
      </c>
      <c r="AM19" s="47">
        <v>2038.17047</v>
      </c>
      <c r="AN19" s="44">
        <f t="shared" si="12"/>
        <v>81.00514566193712</v>
      </c>
      <c r="AO19" s="47">
        <v>3905</v>
      </c>
      <c r="AP19" s="47">
        <v>2284.44004</v>
      </c>
      <c r="AQ19" s="44">
        <f t="shared" si="23"/>
        <v>58.500385147247115</v>
      </c>
      <c r="AR19" s="47">
        <v>582220.92334</v>
      </c>
      <c r="AS19" s="47">
        <v>741148.77922</v>
      </c>
      <c r="AT19" s="47">
        <v>567787.39471</v>
      </c>
      <c r="AU19" s="44">
        <f t="shared" si="13"/>
        <v>76.60909801505049</v>
      </c>
      <c r="AV19" s="44">
        <f t="shared" si="24"/>
        <v>97.52095329257496</v>
      </c>
      <c r="AW19" s="47">
        <v>23853.984</v>
      </c>
      <c r="AX19" s="47">
        <v>54705.9</v>
      </c>
      <c r="AY19" s="47">
        <v>41029.425</v>
      </c>
      <c r="AZ19" s="44">
        <f t="shared" si="14"/>
        <v>75</v>
      </c>
      <c r="BA19" s="44">
        <f t="shared" si="25"/>
        <v>172.0024001022219</v>
      </c>
      <c r="BB19" s="47">
        <v>172526.05433</v>
      </c>
      <c r="BC19" s="47">
        <v>69080.57248</v>
      </c>
      <c r="BD19" s="47">
        <v>29614.30911</v>
      </c>
      <c r="BE19" s="44">
        <f t="shared" si="15"/>
        <v>42.869229432882655</v>
      </c>
      <c r="BF19" s="45">
        <f t="shared" si="26"/>
        <v>17.16512281290285</v>
      </c>
      <c r="BG19" s="47">
        <v>360323.26325</v>
      </c>
      <c r="BH19" s="47">
        <v>505109.06958</v>
      </c>
      <c r="BI19" s="47">
        <v>386902.49344</v>
      </c>
      <c r="BJ19" s="44">
        <f t="shared" si="16"/>
        <v>76.59781158982372</v>
      </c>
      <c r="BK19" s="44">
        <f t="shared" si="27"/>
        <v>107.37649574725314</v>
      </c>
      <c r="BL19" s="47">
        <v>25517.62176</v>
      </c>
      <c r="BM19" s="47">
        <v>112253.23715999999</v>
      </c>
      <c r="BN19" s="47">
        <v>110241.16716</v>
      </c>
      <c r="BO19" s="45">
        <f t="shared" si="17"/>
        <v>98.20756171411601</v>
      </c>
      <c r="BP19" s="45">
        <f t="shared" si="28"/>
        <v>432.0197555902639</v>
      </c>
      <c r="BQ19" s="48">
        <v>-5100.9370499999995</v>
      </c>
      <c r="BR19" s="48">
        <v>-5100.9370499999995</v>
      </c>
      <c r="BS19" s="45">
        <f t="shared" si="29"/>
        <v>100</v>
      </c>
      <c r="BT19" s="48">
        <v>5625.21158</v>
      </c>
      <c r="BU19" s="48">
        <f>1397.13+1494.5</f>
        <v>2891.63</v>
      </c>
      <c r="BV19" s="48">
        <v>1035.8201999999999</v>
      </c>
      <c r="BW19" s="48">
        <v>0</v>
      </c>
      <c r="BX19" s="48">
        <v>0</v>
      </c>
      <c r="BY19" s="48">
        <v>0</v>
      </c>
      <c r="BZ19" s="45">
        <f t="shared" si="18"/>
        <v>0</v>
      </c>
      <c r="CA19" s="45">
        <f t="shared" si="19"/>
        <v>0</v>
      </c>
      <c r="CB19" s="45">
        <f t="shared" si="20"/>
        <v>0</v>
      </c>
      <c r="CC19" s="65">
        <v>204443</v>
      </c>
      <c r="CD19" s="65">
        <v>0</v>
      </c>
      <c r="CE19" s="65">
        <v>170000</v>
      </c>
      <c r="CF19" s="65">
        <v>34443</v>
      </c>
      <c r="CG19" s="65">
        <v>0</v>
      </c>
      <c r="CH19" s="65">
        <f t="shared" si="21"/>
        <v>170000</v>
      </c>
      <c r="CI19" s="65">
        <v>0</v>
      </c>
      <c r="CJ19" s="65">
        <v>170000</v>
      </c>
      <c r="CK19" s="65">
        <v>0</v>
      </c>
      <c r="CL19" s="65">
        <v>0</v>
      </c>
      <c r="CM19" s="45">
        <f t="shared" si="30"/>
        <v>83.1527614053795</v>
      </c>
      <c r="CN19" s="45">
        <f t="shared" si="31"/>
      </c>
      <c r="CO19" s="45">
        <f t="shared" si="32"/>
        <v>100</v>
      </c>
      <c r="CP19" s="45">
        <f t="shared" si="33"/>
        <v>0</v>
      </c>
      <c r="CQ19" s="45">
        <f t="shared" si="22"/>
      </c>
    </row>
    <row r="20" spans="1:95" s="79" customFormat="1" ht="12.75">
      <c r="A20" s="69" t="s">
        <v>32</v>
      </c>
      <c r="B20" s="105" t="s">
        <v>33</v>
      </c>
      <c r="C20" s="71">
        <v>811696.73263</v>
      </c>
      <c r="D20" s="71">
        <v>1140547.9266400002</v>
      </c>
      <c r="E20" s="71">
        <v>769319.78418</v>
      </c>
      <c r="F20" s="72">
        <f t="shared" si="0"/>
        <v>67.4517717503007</v>
      </c>
      <c r="G20" s="72">
        <f t="shared" si="1"/>
        <v>94.77921411452608</v>
      </c>
      <c r="H20" s="71">
        <v>228484.33805000002</v>
      </c>
      <c r="I20" s="71">
        <v>344339.69376999995</v>
      </c>
      <c r="J20" s="71">
        <v>227469.23575</v>
      </c>
      <c r="K20" s="73">
        <f t="shared" si="2"/>
        <v>66.05954522975703</v>
      </c>
      <c r="L20" s="74">
        <f t="shared" si="3"/>
        <v>99.55572346504647</v>
      </c>
      <c r="M20" s="74">
        <v>2800</v>
      </c>
      <c r="N20" s="75">
        <v>150603.39784</v>
      </c>
      <c r="O20" s="75">
        <v>5102.80237</v>
      </c>
      <c r="P20" s="75">
        <v>19644.51462</v>
      </c>
      <c r="Q20" s="75">
        <v>803887.3290700001</v>
      </c>
      <c r="R20" s="75">
        <v>1174061.39634</v>
      </c>
      <c r="S20" s="75">
        <v>759300.18989</v>
      </c>
      <c r="T20" s="73">
        <f t="shared" si="4"/>
        <v>64.67295426431959</v>
      </c>
      <c r="U20" s="74">
        <f t="shared" si="5"/>
        <v>94.45355865584024</v>
      </c>
      <c r="V20" s="75">
        <f t="shared" si="6"/>
        <v>10019.59428999992</v>
      </c>
      <c r="W20" s="75">
        <v>483236.24484</v>
      </c>
      <c r="X20" s="75">
        <v>343804.27053</v>
      </c>
      <c r="Y20" s="74">
        <f t="shared" si="7"/>
        <v>71.1462093750509</v>
      </c>
      <c r="Z20" s="75">
        <v>72641.06926999999</v>
      </c>
      <c r="AA20" s="75">
        <v>49254.23022</v>
      </c>
      <c r="AB20" s="74">
        <f t="shared" si="8"/>
        <v>67.8049355756682</v>
      </c>
      <c r="AC20" s="75">
        <v>0</v>
      </c>
      <c r="AD20" s="75">
        <v>0</v>
      </c>
      <c r="AE20" s="74">
        <f t="shared" si="9"/>
        <v>0</v>
      </c>
      <c r="AF20" s="75">
        <v>35812.32892</v>
      </c>
      <c r="AG20" s="75">
        <v>25937.94269</v>
      </c>
      <c r="AH20" s="74">
        <f t="shared" si="10"/>
        <v>72.42741109616728</v>
      </c>
      <c r="AI20" s="75">
        <v>20014.912780000002</v>
      </c>
      <c r="AJ20" s="75">
        <v>14391.02971</v>
      </c>
      <c r="AK20" s="74">
        <f t="shared" si="11"/>
        <v>71.90153596062785</v>
      </c>
      <c r="AL20" s="75">
        <v>2598.31</v>
      </c>
      <c r="AM20" s="75">
        <v>2068.5685</v>
      </c>
      <c r="AN20" s="74">
        <f t="shared" si="12"/>
        <v>79.61207477167851</v>
      </c>
      <c r="AO20" s="75">
        <v>5.8</v>
      </c>
      <c r="AP20" s="75">
        <v>3.9870300000000003</v>
      </c>
      <c r="AQ20" s="74">
        <f t="shared" si="23"/>
        <v>68.74189655172415</v>
      </c>
      <c r="AR20" s="75">
        <v>589880.51841</v>
      </c>
      <c r="AS20" s="75">
        <v>790777.376</v>
      </c>
      <c r="AT20" s="75">
        <v>542360.82148</v>
      </c>
      <c r="AU20" s="74">
        <f t="shared" si="13"/>
        <v>68.58577874640662</v>
      </c>
      <c r="AV20" s="74">
        <f t="shared" si="24"/>
        <v>91.94418268667569</v>
      </c>
      <c r="AW20" s="75">
        <v>41701.695</v>
      </c>
      <c r="AX20" s="75">
        <v>84210.3</v>
      </c>
      <c r="AY20" s="75">
        <v>63157.725</v>
      </c>
      <c r="AZ20" s="74">
        <f t="shared" si="14"/>
        <v>75</v>
      </c>
      <c r="BA20" s="74">
        <f t="shared" si="25"/>
        <v>151.45121799006012</v>
      </c>
      <c r="BB20" s="75">
        <v>242035.32937</v>
      </c>
      <c r="BC20" s="75">
        <v>287322.54980000004</v>
      </c>
      <c r="BD20" s="75">
        <v>151603.35161</v>
      </c>
      <c r="BE20" s="74">
        <f t="shared" si="15"/>
        <v>52.764167558560345</v>
      </c>
      <c r="BF20" s="76">
        <f t="shared" si="26"/>
        <v>62.63686875986754</v>
      </c>
      <c r="BG20" s="75">
        <v>305219.16936</v>
      </c>
      <c r="BH20" s="75">
        <v>398707.24772000004</v>
      </c>
      <c r="BI20" s="75">
        <v>309145.61201</v>
      </c>
      <c r="BJ20" s="74">
        <f t="shared" si="16"/>
        <v>77.5369933147299</v>
      </c>
      <c r="BK20" s="74">
        <f t="shared" si="27"/>
        <v>101.28643382990433</v>
      </c>
      <c r="BL20" s="75">
        <v>924.3246800000001</v>
      </c>
      <c r="BM20" s="75">
        <v>20537.27848</v>
      </c>
      <c r="BN20" s="75">
        <v>18454.132859999998</v>
      </c>
      <c r="BO20" s="76">
        <f t="shared" si="17"/>
        <v>89.85675915127386</v>
      </c>
      <c r="BP20" s="76">
        <f t="shared" si="28"/>
        <v>1996.4989856161792</v>
      </c>
      <c r="BQ20" s="77">
        <v>-5128.373259999999</v>
      </c>
      <c r="BR20" s="77">
        <v>-5128.373259999999</v>
      </c>
      <c r="BS20" s="76">
        <f t="shared" si="29"/>
        <v>100</v>
      </c>
      <c r="BT20" s="77"/>
      <c r="BU20" s="77"/>
      <c r="BV20" s="77">
        <v>0</v>
      </c>
      <c r="BW20" s="77">
        <v>0</v>
      </c>
      <c r="BX20" s="77">
        <v>0</v>
      </c>
      <c r="BY20" s="77">
        <v>0</v>
      </c>
      <c r="BZ20" s="76">
        <f aca="true" t="shared" si="34" ref="BZ20:CB57">_xlfn.IFERROR(BW20/BT20*100,0)</f>
        <v>0</v>
      </c>
      <c r="CA20" s="76">
        <f t="shared" si="34"/>
        <v>0</v>
      </c>
      <c r="CB20" s="76">
        <f t="shared" si="34"/>
        <v>0</v>
      </c>
      <c r="CC20" s="78">
        <v>6867.88312</v>
      </c>
      <c r="CD20" s="78">
        <v>0</v>
      </c>
      <c r="CE20" s="78">
        <v>6867.88312</v>
      </c>
      <c r="CF20" s="78">
        <v>0</v>
      </c>
      <c r="CG20" s="78">
        <v>0</v>
      </c>
      <c r="CH20" s="78">
        <f t="shared" si="21"/>
        <v>10700</v>
      </c>
      <c r="CI20" s="78">
        <v>0</v>
      </c>
      <c r="CJ20" s="78">
        <v>10700</v>
      </c>
      <c r="CK20" s="78">
        <v>0</v>
      </c>
      <c r="CL20" s="78">
        <v>0</v>
      </c>
      <c r="CM20" s="76">
        <f t="shared" si="30"/>
        <v>155.79764263664404</v>
      </c>
      <c r="CN20" s="76">
        <f t="shared" si="31"/>
      </c>
      <c r="CO20" s="76">
        <f t="shared" si="32"/>
        <v>155.79764263664404</v>
      </c>
      <c r="CP20" s="76">
        <f t="shared" si="33"/>
      </c>
      <c r="CQ20" s="76">
        <f t="shared" si="22"/>
      </c>
    </row>
    <row r="21" spans="1:95" ht="12.75">
      <c r="A21" s="13" t="s">
        <v>34</v>
      </c>
      <c r="B21" s="14" t="s">
        <v>35</v>
      </c>
      <c r="C21" s="46">
        <v>452412.80937000003</v>
      </c>
      <c r="D21" s="46">
        <v>1390382.79549</v>
      </c>
      <c r="E21" s="46">
        <v>720957.46751</v>
      </c>
      <c r="F21" s="43">
        <f t="shared" si="0"/>
        <v>51.85316373653196</v>
      </c>
      <c r="G21" s="43">
        <f t="shared" si="1"/>
        <v>159.35832332288675</v>
      </c>
      <c r="H21" s="46">
        <v>140914.40756</v>
      </c>
      <c r="I21" s="46">
        <v>208668</v>
      </c>
      <c r="J21" s="46">
        <v>150749.56291</v>
      </c>
      <c r="K21" s="42">
        <f t="shared" si="2"/>
        <v>72.24373785630763</v>
      </c>
      <c r="L21" s="44">
        <f t="shared" si="3"/>
        <v>106.97952432281441</v>
      </c>
      <c r="M21" s="44">
        <v>0</v>
      </c>
      <c r="N21" s="47">
        <v>107184.27474</v>
      </c>
      <c r="O21" s="47">
        <v>4754.89123</v>
      </c>
      <c r="P21" s="47">
        <v>11226.65058</v>
      </c>
      <c r="Q21" s="47">
        <v>465360.02583999996</v>
      </c>
      <c r="R21" s="47">
        <v>1415011.62279</v>
      </c>
      <c r="S21" s="47">
        <v>722422.18877</v>
      </c>
      <c r="T21" s="42">
        <f t="shared" si="4"/>
        <v>51.054152286437706</v>
      </c>
      <c r="U21" s="44">
        <f t="shared" si="5"/>
        <v>155.23941650681942</v>
      </c>
      <c r="V21" s="47">
        <f t="shared" si="6"/>
        <v>-1464.7212600000203</v>
      </c>
      <c r="W21" s="47">
        <v>312340.82613999996</v>
      </c>
      <c r="X21" s="47">
        <v>231474.15542</v>
      </c>
      <c r="Y21" s="44">
        <f t="shared" si="7"/>
        <v>74.10947786769532</v>
      </c>
      <c r="Z21" s="47">
        <v>65738.23122</v>
      </c>
      <c r="AA21" s="47">
        <v>47799.948130000004</v>
      </c>
      <c r="AB21" s="44">
        <f t="shared" si="8"/>
        <v>72.71255590986678</v>
      </c>
      <c r="AC21" s="47">
        <v>0</v>
      </c>
      <c r="AD21" s="47">
        <v>0</v>
      </c>
      <c r="AE21" s="44">
        <f t="shared" si="9"/>
        <v>0</v>
      </c>
      <c r="AF21" s="47">
        <v>18914.27839</v>
      </c>
      <c r="AG21" s="47">
        <v>10507.039470000002</v>
      </c>
      <c r="AH21" s="44">
        <f t="shared" si="10"/>
        <v>55.550834419118445</v>
      </c>
      <c r="AI21" s="47">
        <v>3223.89541</v>
      </c>
      <c r="AJ21" s="47">
        <v>2003.71458</v>
      </c>
      <c r="AK21" s="44">
        <f t="shared" si="11"/>
        <v>62.15197223163018</v>
      </c>
      <c r="AL21" s="47">
        <v>1877.375</v>
      </c>
      <c r="AM21" s="47">
        <v>1420.331</v>
      </c>
      <c r="AN21" s="44">
        <f t="shared" si="12"/>
        <v>75.6551568013849</v>
      </c>
      <c r="AO21" s="47">
        <v>15</v>
      </c>
      <c r="AP21" s="47">
        <v>7.75062</v>
      </c>
      <c r="AQ21" s="44">
        <f t="shared" si="23"/>
        <v>51.67079999999999</v>
      </c>
      <c r="AR21" s="47">
        <v>314725.34926</v>
      </c>
      <c r="AS21" s="47">
        <v>1181479.51861</v>
      </c>
      <c r="AT21" s="47">
        <v>570020.81213</v>
      </c>
      <c r="AU21" s="44">
        <f t="shared" si="13"/>
        <v>48.24635578961406</v>
      </c>
      <c r="AV21" s="44">
        <f t="shared" si="24"/>
        <v>181.11690509527278</v>
      </c>
      <c r="AW21" s="47">
        <v>47788.671</v>
      </c>
      <c r="AX21" s="47">
        <v>88604</v>
      </c>
      <c r="AY21" s="47">
        <v>66453</v>
      </c>
      <c r="AZ21" s="44">
        <f t="shared" si="14"/>
        <v>75</v>
      </c>
      <c r="BA21" s="44">
        <f t="shared" si="25"/>
        <v>139.055969980835</v>
      </c>
      <c r="BB21" s="47">
        <v>71587.39953</v>
      </c>
      <c r="BC21" s="47">
        <v>831379.43212</v>
      </c>
      <c r="BD21" s="47">
        <v>299648.04383</v>
      </c>
      <c r="BE21" s="44">
        <f t="shared" si="15"/>
        <v>36.042272908520694</v>
      </c>
      <c r="BF21" s="45">
        <f t="shared" si="26"/>
        <v>418.57651737220465</v>
      </c>
      <c r="BG21" s="47">
        <v>193949.64024</v>
      </c>
      <c r="BH21" s="47">
        <v>251557.08649000002</v>
      </c>
      <c r="BI21" s="47">
        <v>194944.91830000002</v>
      </c>
      <c r="BJ21" s="44">
        <f t="shared" si="16"/>
        <v>77.49529978267957</v>
      </c>
      <c r="BK21" s="44">
        <f t="shared" si="27"/>
        <v>100.51316313800243</v>
      </c>
      <c r="BL21" s="47">
        <v>1399.63849</v>
      </c>
      <c r="BM21" s="47">
        <v>9939</v>
      </c>
      <c r="BN21" s="47">
        <v>8974.85</v>
      </c>
      <c r="BO21" s="45">
        <f t="shared" si="17"/>
        <v>90.2993258879163</v>
      </c>
      <c r="BP21" s="45">
        <f t="shared" si="28"/>
        <v>641.2262926550412</v>
      </c>
      <c r="BQ21" s="48">
        <v>-549.96824</v>
      </c>
      <c r="BR21" s="48">
        <v>-549.96824</v>
      </c>
      <c r="BS21" s="48">
        <f t="shared" si="29"/>
        <v>100</v>
      </c>
      <c r="BT21" s="48"/>
      <c r="BU21" s="48"/>
      <c r="BV21" s="48">
        <v>0</v>
      </c>
      <c r="BW21" s="48">
        <v>0</v>
      </c>
      <c r="BX21" s="48">
        <v>0</v>
      </c>
      <c r="BY21" s="48">
        <v>0</v>
      </c>
      <c r="BZ21" s="45">
        <f t="shared" si="34"/>
        <v>0</v>
      </c>
      <c r="CA21" s="45">
        <f t="shared" si="34"/>
        <v>0</v>
      </c>
      <c r="CB21" s="45">
        <f t="shared" si="34"/>
        <v>0</v>
      </c>
      <c r="CC21" s="65">
        <v>10478</v>
      </c>
      <c r="CD21" s="65">
        <v>0</v>
      </c>
      <c r="CE21" s="65">
        <v>10478</v>
      </c>
      <c r="CF21" s="65">
        <v>0</v>
      </c>
      <c r="CG21" s="65">
        <v>0</v>
      </c>
      <c r="CH21" s="65">
        <f t="shared" si="21"/>
        <v>7478</v>
      </c>
      <c r="CI21" s="65">
        <v>0</v>
      </c>
      <c r="CJ21" s="65">
        <v>7478</v>
      </c>
      <c r="CK21" s="65">
        <v>0</v>
      </c>
      <c r="CL21" s="65">
        <v>0</v>
      </c>
      <c r="CM21" s="45">
        <f t="shared" si="30"/>
        <v>71.36858179041802</v>
      </c>
      <c r="CN21" s="45">
        <f t="shared" si="31"/>
      </c>
      <c r="CO21" s="45">
        <f t="shared" si="32"/>
        <v>71.36858179041802</v>
      </c>
      <c r="CP21" s="45">
        <f t="shared" si="33"/>
      </c>
      <c r="CQ21" s="45">
        <f t="shared" si="22"/>
      </c>
    </row>
    <row r="22" spans="1:95" s="79" customFormat="1" ht="12.75">
      <c r="A22" s="69" t="s">
        <v>36</v>
      </c>
      <c r="B22" s="70" t="s">
        <v>37</v>
      </c>
      <c r="C22" s="71">
        <v>295257.91362</v>
      </c>
      <c r="D22" s="71">
        <v>462820.14408</v>
      </c>
      <c r="E22" s="71">
        <v>319987.82331</v>
      </c>
      <c r="F22" s="72">
        <f t="shared" si="0"/>
        <v>69.13869834816201</v>
      </c>
      <c r="G22" s="72">
        <f t="shared" si="1"/>
        <v>108.37569750012786</v>
      </c>
      <c r="H22" s="71">
        <v>106647.78761</v>
      </c>
      <c r="I22" s="71">
        <v>159870.5</v>
      </c>
      <c r="J22" s="71">
        <v>123270.59475</v>
      </c>
      <c r="K22" s="73">
        <f t="shared" si="2"/>
        <v>77.10652981632009</v>
      </c>
      <c r="L22" s="74">
        <f t="shared" si="3"/>
        <v>115.5866403912549</v>
      </c>
      <c r="M22" s="74">
        <v>6400</v>
      </c>
      <c r="N22" s="75">
        <v>94306.25047</v>
      </c>
      <c r="O22" s="75">
        <v>1764.2989</v>
      </c>
      <c r="P22" s="75">
        <v>4598.99404</v>
      </c>
      <c r="Q22" s="75">
        <v>291563.50143</v>
      </c>
      <c r="R22" s="75">
        <v>515250.09264</v>
      </c>
      <c r="S22" s="75">
        <v>312309.07429</v>
      </c>
      <c r="T22" s="73">
        <f t="shared" si="4"/>
        <v>60.6131039569181</v>
      </c>
      <c r="U22" s="74">
        <f t="shared" si="5"/>
        <v>107.11528458063215</v>
      </c>
      <c r="V22" s="75">
        <f t="shared" si="6"/>
        <v>7678.749019999988</v>
      </c>
      <c r="W22" s="75">
        <v>205701.07069</v>
      </c>
      <c r="X22" s="75">
        <v>138133.8291</v>
      </c>
      <c r="Y22" s="74">
        <f t="shared" si="7"/>
        <v>67.1527030154225</v>
      </c>
      <c r="Z22" s="75">
        <v>51769.937770000004</v>
      </c>
      <c r="AA22" s="75">
        <v>35736.41007</v>
      </c>
      <c r="AB22" s="74">
        <f t="shared" si="8"/>
        <v>69.02926989939087</v>
      </c>
      <c r="AC22" s="75">
        <v>0</v>
      </c>
      <c r="AD22" s="75">
        <v>0</v>
      </c>
      <c r="AE22" s="74">
        <f t="shared" si="9"/>
        <v>0</v>
      </c>
      <c r="AF22" s="75">
        <v>14013.842990000001</v>
      </c>
      <c r="AG22" s="75">
        <v>9683.452150000001</v>
      </c>
      <c r="AH22" s="74">
        <f t="shared" si="10"/>
        <v>69.09919111345774</v>
      </c>
      <c r="AI22" s="75">
        <v>31215.4</v>
      </c>
      <c r="AJ22" s="75">
        <v>22642.13568</v>
      </c>
      <c r="AK22" s="74">
        <f t="shared" si="11"/>
        <v>72.53514508864214</v>
      </c>
      <c r="AL22" s="75">
        <v>3703.6</v>
      </c>
      <c r="AM22" s="75">
        <v>2775.3369300000004</v>
      </c>
      <c r="AN22" s="74">
        <f t="shared" si="12"/>
        <v>74.93619532346906</v>
      </c>
      <c r="AO22" s="75">
        <v>0</v>
      </c>
      <c r="AP22" s="75">
        <v>0</v>
      </c>
      <c r="AQ22" s="74">
        <f t="shared" si="23"/>
        <v>0</v>
      </c>
      <c r="AR22" s="75">
        <v>188902.37012</v>
      </c>
      <c r="AS22" s="75">
        <v>309500.52548</v>
      </c>
      <c r="AT22" s="75">
        <v>203748.70996</v>
      </c>
      <c r="AU22" s="74">
        <f t="shared" si="13"/>
        <v>65.83145849074376</v>
      </c>
      <c r="AV22" s="74">
        <f t="shared" si="24"/>
        <v>107.8592660486837</v>
      </c>
      <c r="AW22" s="75">
        <v>59160.003</v>
      </c>
      <c r="AX22" s="75">
        <v>87848.5</v>
      </c>
      <c r="AY22" s="75">
        <v>65886.375</v>
      </c>
      <c r="AZ22" s="74">
        <f t="shared" si="14"/>
        <v>75</v>
      </c>
      <c r="BA22" s="74">
        <f t="shared" si="25"/>
        <v>111.36979658368172</v>
      </c>
      <c r="BB22" s="75">
        <v>20424.34693</v>
      </c>
      <c r="BC22" s="75">
        <v>66094.8069</v>
      </c>
      <c r="BD22" s="75">
        <v>17863.84683</v>
      </c>
      <c r="BE22" s="74">
        <f t="shared" si="15"/>
        <v>27.027610288698796</v>
      </c>
      <c r="BF22" s="76">
        <f t="shared" si="26"/>
        <v>87.46349095628096</v>
      </c>
      <c r="BG22" s="75">
        <v>107944.93894</v>
      </c>
      <c r="BH22" s="75">
        <v>151982.22858000002</v>
      </c>
      <c r="BI22" s="75">
        <v>117238.08812999999</v>
      </c>
      <c r="BJ22" s="74">
        <f t="shared" si="16"/>
        <v>77.13934005664912</v>
      </c>
      <c r="BK22" s="74">
        <f t="shared" si="27"/>
        <v>108.60915692876114</v>
      </c>
      <c r="BL22" s="75">
        <v>1373.08125</v>
      </c>
      <c r="BM22" s="75">
        <v>3574.99</v>
      </c>
      <c r="BN22" s="75">
        <v>2760.4</v>
      </c>
      <c r="BO22" s="76">
        <f t="shared" si="17"/>
        <v>77.21420199776783</v>
      </c>
      <c r="BP22" s="76">
        <f t="shared" si="28"/>
        <v>201.03690149435803</v>
      </c>
      <c r="BQ22" s="77">
        <v>-7348.6814</v>
      </c>
      <c r="BR22" s="77">
        <v>-7348.6814</v>
      </c>
      <c r="BS22" s="76">
        <f t="shared" si="29"/>
        <v>100</v>
      </c>
      <c r="BT22" s="77"/>
      <c r="BU22" s="77"/>
      <c r="BV22" s="77">
        <v>0</v>
      </c>
      <c r="BW22" s="77">
        <v>0</v>
      </c>
      <c r="BX22" s="77">
        <v>0</v>
      </c>
      <c r="BY22" s="77">
        <v>0</v>
      </c>
      <c r="BZ22" s="76">
        <f t="shared" si="34"/>
        <v>0</v>
      </c>
      <c r="CA22" s="76">
        <f t="shared" si="34"/>
        <v>0</v>
      </c>
      <c r="CB22" s="76">
        <f t="shared" si="34"/>
        <v>0</v>
      </c>
      <c r="CC22" s="78">
        <v>0</v>
      </c>
      <c r="CD22" s="78">
        <v>0</v>
      </c>
      <c r="CE22" s="78">
        <v>0</v>
      </c>
      <c r="CF22" s="78">
        <v>0</v>
      </c>
      <c r="CG22" s="78">
        <v>0</v>
      </c>
      <c r="CH22" s="78">
        <f t="shared" si="21"/>
        <v>0</v>
      </c>
      <c r="CI22" s="78">
        <v>0</v>
      </c>
      <c r="CJ22" s="78">
        <v>0</v>
      </c>
      <c r="CK22" s="78">
        <v>0</v>
      </c>
      <c r="CL22" s="78">
        <v>0</v>
      </c>
      <c r="CM22" s="76">
        <f t="shared" si="30"/>
      </c>
      <c r="CN22" s="76">
        <f t="shared" si="31"/>
      </c>
      <c r="CO22" s="76">
        <f t="shared" si="32"/>
      </c>
      <c r="CP22" s="76">
        <f t="shared" si="33"/>
      </c>
      <c r="CQ22" s="76">
        <f t="shared" si="22"/>
      </c>
    </row>
    <row r="23" spans="1:95" ht="12.75">
      <c r="A23" s="13" t="s">
        <v>38</v>
      </c>
      <c r="B23" s="14" t="s">
        <v>39</v>
      </c>
      <c r="C23" s="46">
        <v>495373.19353</v>
      </c>
      <c r="D23" s="46">
        <v>791468.76653</v>
      </c>
      <c r="E23" s="46">
        <v>546345.39952</v>
      </c>
      <c r="F23" s="43">
        <f t="shared" si="0"/>
        <v>69.02930635094002</v>
      </c>
      <c r="G23" s="43">
        <f t="shared" si="1"/>
        <v>110.28965770771227</v>
      </c>
      <c r="H23" s="46">
        <v>169719.57305</v>
      </c>
      <c r="I23" s="46">
        <v>259748.863</v>
      </c>
      <c r="J23" s="46">
        <v>184860.8179</v>
      </c>
      <c r="K23" s="42">
        <f t="shared" si="2"/>
        <v>71.16905759083149</v>
      </c>
      <c r="L23" s="44">
        <f t="shared" si="3"/>
        <v>108.92133098021601</v>
      </c>
      <c r="M23" s="44">
        <v>0</v>
      </c>
      <c r="N23" s="47">
        <v>122806.9585</v>
      </c>
      <c r="O23" s="47">
        <v>8395.66964</v>
      </c>
      <c r="P23" s="47">
        <v>5471.92174</v>
      </c>
      <c r="Q23" s="47">
        <v>480417.628</v>
      </c>
      <c r="R23" s="47">
        <v>810675.71369</v>
      </c>
      <c r="S23" s="47">
        <v>496111.29414</v>
      </c>
      <c r="T23" s="42">
        <f t="shared" si="4"/>
        <v>61.19725628412146</v>
      </c>
      <c r="U23" s="44">
        <f t="shared" si="5"/>
        <v>103.26667158433244</v>
      </c>
      <c r="V23" s="47">
        <f t="shared" si="6"/>
        <v>50234.105379999964</v>
      </c>
      <c r="W23" s="47">
        <v>400174.21942000004</v>
      </c>
      <c r="X23" s="47">
        <v>260916.27706</v>
      </c>
      <c r="Y23" s="44">
        <f t="shared" si="7"/>
        <v>65.20067120719666</v>
      </c>
      <c r="Z23" s="47">
        <v>73107.10839</v>
      </c>
      <c r="AA23" s="47">
        <v>30938.22256</v>
      </c>
      <c r="AB23" s="44">
        <f t="shared" si="8"/>
        <v>42.3190346894255</v>
      </c>
      <c r="AC23" s="47">
        <v>0</v>
      </c>
      <c r="AD23" s="47">
        <v>0</v>
      </c>
      <c r="AE23" s="44">
        <f t="shared" si="9"/>
        <v>0</v>
      </c>
      <c r="AF23" s="47">
        <v>26653.603850000003</v>
      </c>
      <c r="AG23" s="47">
        <v>19160.49767</v>
      </c>
      <c r="AH23" s="44">
        <f t="shared" si="10"/>
        <v>71.88708055327385</v>
      </c>
      <c r="AI23" s="47">
        <v>10290.8</v>
      </c>
      <c r="AJ23" s="47">
        <v>6651.54975</v>
      </c>
      <c r="AK23" s="44">
        <f t="shared" si="11"/>
        <v>64.6358859369534</v>
      </c>
      <c r="AL23" s="47">
        <v>2209.664</v>
      </c>
      <c r="AM23" s="47">
        <v>1540.25329</v>
      </c>
      <c r="AN23" s="44">
        <f t="shared" si="12"/>
        <v>69.70531673593813</v>
      </c>
      <c r="AO23" s="47">
        <v>116.176</v>
      </c>
      <c r="AP23" s="47">
        <v>75.37262</v>
      </c>
      <c r="AQ23" s="44">
        <f t="shared" si="23"/>
        <v>64.87796102465225</v>
      </c>
      <c r="AR23" s="47">
        <v>329735.23182</v>
      </c>
      <c r="AS23" s="47">
        <v>529911.14339</v>
      </c>
      <c r="AT23" s="47">
        <v>361018.70148000005</v>
      </c>
      <c r="AU23" s="44">
        <f t="shared" si="13"/>
        <v>68.12815808523209</v>
      </c>
      <c r="AV23" s="44">
        <f t="shared" si="24"/>
        <v>109.48745133704045</v>
      </c>
      <c r="AW23" s="47">
        <v>51270.1455</v>
      </c>
      <c r="AX23" s="47">
        <v>105739.1</v>
      </c>
      <c r="AY23" s="47">
        <v>79304.325</v>
      </c>
      <c r="AZ23" s="44">
        <f t="shared" si="14"/>
        <v>74.99999999999999</v>
      </c>
      <c r="BA23" s="44">
        <f t="shared" si="25"/>
        <v>154.67934453199476</v>
      </c>
      <c r="BB23" s="47">
        <v>18618.944359999998</v>
      </c>
      <c r="BC23" s="47">
        <v>78957.89473999999</v>
      </c>
      <c r="BD23" s="47">
        <v>16424.172730000002</v>
      </c>
      <c r="BE23" s="44">
        <f t="shared" si="15"/>
        <v>20.80117863335018</v>
      </c>
      <c r="BF23" s="45">
        <f t="shared" si="26"/>
        <v>88.21215860811566</v>
      </c>
      <c r="BG23" s="47">
        <v>253758.9035</v>
      </c>
      <c r="BH23" s="47">
        <v>339254.88964999997</v>
      </c>
      <c r="BI23" s="47">
        <v>260510.57575</v>
      </c>
      <c r="BJ23" s="44">
        <f t="shared" si="16"/>
        <v>76.7890408355681</v>
      </c>
      <c r="BK23" s="44">
        <f t="shared" si="27"/>
        <v>102.66066418039988</v>
      </c>
      <c r="BL23" s="47">
        <v>6087.23846</v>
      </c>
      <c r="BM23" s="47">
        <v>5959.259</v>
      </c>
      <c r="BN23" s="47">
        <v>4779.628</v>
      </c>
      <c r="BO23" s="45">
        <f t="shared" si="17"/>
        <v>80.20507247629277</v>
      </c>
      <c r="BP23" s="45">
        <f t="shared" si="28"/>
        <v>78.51882313149927</v>
      </c>
      <c r="BQ23" s="48">
        <v>-544.13986</v>
      </c>
      <c r="BR23" s="48">
        <v>-544.13986</v>
      </c>
      <c r="BS23" s="45">
        <f t="shared" si="29"/>
        <v>100</v>
      </c>
      <c r="BT23" s="48"/>
      <c r="BU23" s="48"/>
      <c r="BV23" s="48">
        <v>0</v>
      </c>
      <c r="BW23" s="48">
        <v>0</v>
      </c>
      <c r="BX23" s="48">
        <v>0</v>
      </c>
      <c r="BY23" s="48">
        <v>0</v>
      </c>
      <c r="BZ23" s="45">
        <f t="shared" si="34"/>
        <v>0</v>
      </c>
      <c r="CA23" s="45">
        <f t="shared" si="34"/>
        <v>0</v>
      </c>
      <c r="CB23" s="45">
        <f t="shared" si="34"/>
        <v>0</v>
      </c>
      <c r="CC23" s="65">
        <v>15000</v>
      </c>
      <c r="CD23" s="65">
        <v>0</v>
      </c>
      <c r="CE23" s="65">
        <v>15000</v>
      </c>
      <c r="CF23" s="65">
        <v>0</v>
      </c>
      <c r="CG23" s="65">
        <v>0</v>
      </c>
      <c r="CH23" s="65">
        <f t="shared" si="21"/>
        <v>14000</v>
      </c>
      <c r="CI23" s="65">
        <v>0</v>
      </c>
      <c r="CJ23" s="65">
        <v>14000</v>
      </c>
      <c r="CK23" s="65">
        <v>0</v>
      </c>
      <c r="CL23" s="65">
        <v>0</v>
      </c>
      <c r="CM23" s="45">
        <f t="shared" si="30"/>
        <v>93.33333333333333</v>
      </c>
      <c r="CN23" s="45">
        <f t="shared" si="31"/>
      </c>
      <c r="CO23" s="45">
        <f t="shared" si="32"/>
        <v>93.33333333333333</v>
      </c>
      <c r="CP23" s="45">
        <f t="shared" si="33"/>
      </c>
      <c r="CQ23" s="45">
        <f t="shared" si="22"/>
      </c>
    </row>
    <row r="24" spans="1:95" s="79" customFormat="1" ht="12.75">
      <c r="A24" s="69" t="s">
        <v>40</v>
      </c>
      <c r="B24" s="70" t="s">
        <v>136</v>
      </c>
      <c r="C24" s="71">
        <v>446052.7694</v>
      </c>
      <c r="D24" s="71">
        <v>720133.40188</v>
      </c>
      <c r="E24" s="71">
        <v>520525.27164999995</v>
      </c>
      <c r="F24" s="72">
        <f t="shared" si="0"/>
        <v>72.2817842209655</v>
      </c>
      <c r="G24" s="72">
        <f t="shared" si="1"/>
        <v>116.69589505075271</v>
      </c>
      <c r="H24" s="71">
        <v>158978.86231</v>
      </c>
      <c r="I24" s="71">
        <v>232805.845</v>
      </c>
      <c r="J24" s="71">
        <v>151771.31509</v>
      </c>
      <c r="K24" s="73">
        <f t="shared" si="2"/>
        <v>65.19222706371482</v>
      </c>
      <c r="L24" s="74">
        <f t="shared" si="3"/>
        <v>95.46634872380349</v>
      </c>
      <c r="M24" s="74">
        <v>0</v>
      </c>
      <c r="N24" s="75">
        <v>119332.61073999999</v>
      </c>
      <c r="O24" s="75">
        <v>5131.3385499999995</v>
      </c>
      <c r="P24" s="75">
        <v>6377.79059</v>
      </c>
      <c r="Q24" s="75">
        <v>439492.74439999997</v>
      </c>
      <c r="R24" s="75">
        <v>764326.12828</v>
      </c>
      <c r="S24" s="75">
        <v>515980.00723000005</v>
      </c>
      <c r="T24" s="73">
        <f t="shared" si="4"/>
        <v>67.507833127612</v>
      </c>
      <c r="U24" s="74">
        <f t="shared" si="5"/>
        <v>117.40353255078676</v>
      </c>
      <c r="V24" s="75">
        <f t="shared" si="6"/>
        <v>4545.264419999905</v>
      </c>
      <c r="W24" s="75">
        <v>416677.79001999996</v>
      </c>
      <c r="X24" s="75">
        <v>289010.30789999996</v>
      </c>
      <c r="Y24" s="74">
        <f t="shared" si="7"/>
        <v>69.36062224149933</v>
      </c>
      <c r="Z24" s="75">
        <v>77055.77911</v>
      </c>
      <c r="AA24" s="75">
        <v>51645.683600000004</v>
      </c>
      <c r="AB24" s="74">
        <f t="shared" si="8"/>
        <v>67.02376407910154</v>
      </c>
      <c r="AC24" s="75">
        <v>0</v>
      </c>
      <c r="AD24" s="75">
        <v>0</v>
      </c>
      <c r="AE24" s="74">
        <f t="shared" si="9"/>
        <v>0</v>
      </c>
      <c r="AF24" s="75">
        <v>32323.04073</v>
      </c>
      <c r="AG24" s="75">
        <v>25616.31446</v>
      </c>
      <c r="AH24" s="74">
        <f t="shared" si="10"/>
        <v>79.25094261390055</v>
      </c>
      <c r="AI24" s="75">
        <v>1293</v>
      </c>
      <c r="AJ24" s="75">
        <v>1095.1044299999999</v>
      </c>
      <c r="AK24" s="74">
        <f t="shared" si="11"/>
        <v>84.69485150812064</v>
      </c>
      <c r="AL24" s="75">
        <v>4229.6</v>
      </c>
      <c r="AM24" s="75">
        <v>3153.4918700000003</v>
      </c>
      <c r="AN24" s="74">
        <f t="shared" si="12"/>
        <v>74.55768559674674</v>
      </c>
      <c r="AO24" s="75">
        <v>0</v>
      </c>
      <c r="AP24" s="75">
        <v>0</v>
      </c>
      <c r="AQ24" s="74">
        <f t="shared" si="23"/>
        <v>0</v>
      </c>
      <c r="AR24" s="75">
        <v>293549.51748000004</v>
      </c>
      <c r="AS24" s="75">
        <v>489661.43479</v>
      </c>
      <c r="AT24" s="75">
        <v>371752.67627999996</v>
      </c>
      <c r="AU24" s="74">
        <f t="shared" si="13"/>
        <v>75.92035023943282</v>
      </c>
      <c r="AV24" s="74">
        <f t="shared" si="24"/>
        <v>126.64053392808864</v>
      </c>
      <c r="AW24" s="75">
        <v>62904.6075</v>
      </c>
      <c r="AX24" s="75">
        <v>90090</v>
      </c>
      <c r="AY24" s="75">
        <v>67567.5</v>
      </c>
      <c r="AZ24" s="74">
        <f t="shared" si="14"/>
        <v>75</v>
      </c>
      <c r="BA24" s="74">
        <f t="shared" si="25"/>
        <v>107.41264064003579</v>
      </c>
      <c r="BB24" s="75">
        <v>44186.66248</v>
      </c>
      <c r="BC24" s="75">
        <v>111445.46420999999</v>
      </c>
      <c r="BD24" s="75">
        <v>75365.6809</v>
      </c>
      <c r="BE24" s="74">
        <f t="shared" si="15"/>
        <v>67.62561530363068</v>
      </c>
      <c r="BF24" s="76">
        <f t="shared" si="26"/>
        <v>170.56205802851125</v>
      </c>
      <c r="BG24" s="75">
        <v>179561.98131</v>
      </c>
      <c r="BH24" s="75">
        <v>256950.15003999998</v>
      </c>
      <c r="BI24" s="75">
        <v>198650.91484</v>
      </c>
      <c r="BJ24" s="74">
        <f t="shared" si="16"/>
        <v>77.31107174254446</v>
      </c>
      <c r="BK24" s="74">
        <f t="shared" si="27"/>
        <v>110.63083253522605</v>
      </c>
      <c r="BL24" s="75">
        <v>6896.26619</v>
      </c>
      <c r="BM24" s="75">
        <v>31175.82054</v>
      </c>
      <c r="BN24" s="75">
        <v>30168.58054</v>
      </c>
      <c r="BO24" s="76">
        <f t="shared" si="17"/>
        <v>96.76916282377343</v>
      </c>
      <c r="BP24" s="76">
        <f t="shared" si="28"/>
        <v>437.46252985051893</v>
      </c>
      <c r="BQ24" s="77">
        <v>-3190.1612099999998</v>
      </c>
      <c r="BR24" s="77">
        <v>-3359.1743199999996</v>
      </c>
      <c r="BS24" s="76">
        <f t="shared" si="29"/>
        <v>105.29794887700987</v>
      </c>
      <c r="BT24" s="77"/>
      <c r="BU24" s="77"/>
      <c r="BV24" s="77">
        <v>0</v>
      </c>
      <c r="BW24" s="77">
        <v>0</v>
      </c>
      <c r="BX24" s="77">
        <v>0</v>
      </c>
      <c r="BY24" s="77">
        <v>0</v>
      </c>
      <c r="BZ24" s="76">
        <f t="shared" si="34"/>
        <v>0</v>
      </c>
      <c r="CA24" s="76">
        <f t="shared" si="34"/>
        <v>0</v>
      </c>
      <c r="CB24" s="76">
        <f t="shared" si="34"/>
        <v>0</v>
      </c>
      <c r="CC24" s="78">
        <v>0</v>
      </c>
      <c r="CD24" s="78">
        <v>0</v>
      </c>
      <c r="CE24" s="78">
        <v>0</v>
      </c>
      <c r="CF24" s="78">
        <v>0</v>
      </c>
      <c r="CG24" s="78">
        <v>0</v>
      </c>
      <c r="CH24" s="78">
        <f t="shared" si="21"/>
        <v>0</v>
      </c>
      <c r="CI24" s="78">
        <v>0</v>
      </c>
      <c r="CJ24" s="78">
        <v>0</v>
      </c>
      <c r="CK24" s="78">
        <v>0</v>
      </c>
      <c r="CL24" s="78">
        <v>0</v>
      </c>
      <c r="CM24" s="76">
        <f t="shared" si="30"/>
      </c>
      <c r="CN24" s="76">
        <f t="shared" si="31"/>
      </c>
      <c r="CO24" s="76">
        <f t="shared" si="32"/>
      </c>
      <c r="CP24" s="76">
        <f t="shared" si="33"/>
      </c>
      <c r="CQ24" s="76">
        <f t="shared" si="22"/>
      </c>
    </row>
    <row r="25" spans="1:95" ht="12.75">
      <c r="A25" s="13" t="s">
        <v>41</v>
      </c>
      <c r="B25" s="14" t="s">
        <v>135</v>
      </c>
      <c r="C25" s="46">
        <v>305300.20009</v>
      </c>
      <c r="D25" s="46">
        <v>463837.86928</v>
      </c>
      <c r="E25" s="46">
        <v>317875.42851</v>
      </c>
      <c r="F25" s="43">
        <f t="shared" si="0"/>
        <v>68.53158173640014</v>
      </c>
      <c r="G25" s="43">
        <f t="shared" si="1"/>
        <v>104.11897156185712</v>
      </c>
      <c r="H25" s="46">
        <v>63887.97694</v>
      </c>
      <c r="I25" s="46">
        <v>99237.1</v>
      </c>
      <c r="J25" s="46">
        <v>64974.18819</v>
      </c>
      <c r="K25" s="42">
        <f t="shared" si="2"/>
        <v>65.47368694772419</v>
      </c>
      <c r="L25" s="44">
        <f t="shared" si="3"/>
        <v>101.70018100748457</v>
      </c>
      <c r="M25" s="44">
        <v>1692.6</v>
      </c>
      <c r="N25" s="47">
        <v>41444.90287</v>
      </c>
      <c r="O25" s="47">
        <v>1511.64558</v>
      </c>
      <c r="P25" s="47">
        <v>5435.72274</v>
      </c>
      <c r="Q25" s="47">
        <v>293892.39341</v>
      </c>
      <c r="R25" s="47">
        <v>494972.05281</v>
      </c>
      <c r="S25" s="47">
        <v>320440.68964999996</v>
      </c>
      <c r="T25" s="42">
        <f t="shared" si="4"/>
        <v>64.73914796417897</v>
      </c>
      <c r="U25" s="44">
        <f t="shared" si="5"/>
        <v>109.03333901635325</v>
      </c>
      <c r="V25" s="47">
        <f t="shared" si="6"/>
        <v>-2565.2611399999587</v>
      </c>
      <c r="W25" s="47">
        <v>153810.22</v>
      </c>
      <c r="X25" s="47">
        <v>102100.19189</v>
      </c>
      <c r="Y25" s="44">
        <f t="shared" si="7"/>
        <v>66.38062925207441</v>
      </c>
      <c r="Z25" s="47">
        <v>34866.872579999996</v>
      </c>
      <c r="AA25" s="47">
        <v>25383.31325</v>
      </c>
      <c r="AB25" s="44">
        <f t="shared" si="8"/>
        <v>72.8006596856643</v>
      </c>
      <c r="AC25" s="47">
        <v>0</v>
      </c>
      <c r="AD25" s="47">
        <v>0</v>
      </c>
      <c r="AE25" s="44">
        <f t="shared" si="9"/>
        <v>0</v>
      </c>
      <c r="AF25" s="47">
        <v>6551.9707</v>
      </c>
      <c r="AG25" s="47">
        <v>4950.62926</v>
      </c>
      <c r="AH25" s="44">
        <f t="shared" si="10"/>
        <v>75.5593925351345</v>
      </c>
      <c r="AI25" s="47">
        <v>6782.5</v>
      </c>
      <c r="AJ25" s="47">
        <v>6565.9879</v>
      </c>
      <c r="AK25" s="44">
        <f t="shared" si="11"/>
        <v>96.80778326575746</v>
      </c>
      <c r="AL25" s="47">
        <v>2388.69</v>
      </c>
      <c r="AM25" s="47">
        <v>1951.644</v>
      </c>
      <c r="AN25" s="44">
        <f t="shared" si="12"/>
        <v>81.70352787511146</v>
      </c>
      <c r="AO25" s="47">
        <v>0</v>
      </c>
      <c r="AP25" s="47">
        <v>0</v>
      </c>
      <c r="AQ25" s="44">
        <f t="shared" si="23"/>
        <v>0</v>
      </c>
      <c r="AR25" s="47">
        <v>240653.90568999999</v>
      </c>
      <c r="AS25" s="47">
        <v>362424.65132999996</v>
      </c>
      <c r="AT25" s="47">
        <v>253856.25711</v>
      </c>
      <c r="AU25" s="44">
        <f t="shared" si="13"/>
        <v>70.04387151326947</v>
      </c>
      <c r="AV25" s="44">
        <f t="shared" si="24"/>
        <v>105.48603247561945</v>
      </c>
      <c r="AW25" s="47">
        <v>91202.475</v>
      </c>
      <c r="AX25" s="47">
        <v>132704.9</v>
      </c>
      <c r="AY25" s="47">
        <v>99528.675</v>
      </c>
      <c r="AZ25" s="44">
        <f t="shared" si="14"/>
        <v>75</v>
      </c>
      <c r="BA25" s="44">
        <f t="shared" si="25"/>
        <v>109.12935750921233</v>
      </c>
      <c r="BB25" s="47">
        <v>10851.65194</v>
      </c>
      <c r="BC25" s="47">
        <v>55120.50933</v>
      </c>
      <c r="BD25" s="47">
        <v>16844.87777</v>
      </c>
      <c r="BE25" s="44">
        <f t="shared" si="15"/>
        <v>30.560090925778095</v>
      </c>
      <c r="BF25" s="45">
        <f t="shared" si="26"/>
        <v>155.22869571505996</v>
      </c>
      <c r="BG25" s="47">
        <v>136613.54443</v>
      </c>
      <c r="BH25" s="47">
        <v>172793.008</v>
      </c>
      <c r="BI25" s="47">
        <v>136263.48134</v>
      </c>
      <c r="BJ25" s="44">
        <f t="shared" si="16"/>
        <v>78.85937221487573</v>
      </c>
      <c r="BK25" s="44">
        <f t="shared" si="27"/>
        <v>99.74375667401019</v>
      </c>
      <c r="BL25" s="47">
        <v>1986.23432</v>
      </c>
      <c r="BM25" s="47">
        <v>1806.234</v>
      </c>
      <c r="BN25" s="47">
        <v>1219.223</v>
      </c>
      <c r="BO25" s="45">
        <f t="shared" si="17"/>
        <v>67.5008332253739</v>
      </c>
      <c r="BP25" s="45">
        <f t="shared" si="28"/>
        <v>61.38364379888471</v>
      </c>
      <c r="BQ25" s="48">
        <v>-2288.41705</v>
      </c>
      <c r="BR25" s="48">
        <v>-2288.41705</v>
      </c>
      <c r="BS25" s="45">
        <f t="shared" si="29"/>
        <v>100</v>
      </c>
      <c r="BT25" s="48"/>
      <c r="BU25" s="48"/>
      <c r="BV25" s="48">
        <v>0</v>
      </c>
      <c r="BW25" s="48">
        <v>0</v>
      </c>
      <c r="BX25" s="48">
        <v>0</v>
      </c>
      <c r="BY25" s="48">
        <v>0</v>
      </c>
      <c r="BZ25" s="45">
        <f t="shared" si="34"/>
        <v>0</v>
      </c>
      <c r="CA25" s="45">
        <f t="shared" si="34"/>
        <v>0</v>
      </c>
      <c r="CB25" s="45">
        <f t="shared" si="34"/>
        <v>0</v>
      </c>
      <c r="CC25" s="65">
        <v>0</v>
      </c>
      <c r="CD25" s="65">
        <v>0</v>
      </c>
      <c r="CE25" s="65">
        <v>0</v>
      </c>
      <c r="CF25" s="65">
        <v>0</v>
      </c>
      <c r="CG25" s="65">
        <v>0</v>
      </c>
      <c r="CH25" s="65">
        <f t="shared" si="21"/>
        <v>0</v>
      </c>
      <c r="CI25" s="65">
        <v>0</v>
      </c>
      <c r="CJ25" s="65">
        <v>0</v>
      </c>
      <c r="CK25" s="65">
        <v>0</v>
      </c>
      <c r="CL25" s="65">
        <v>0</v>
      </c>
      <c r="CM25" s="45">
        <f t="shared" si="30"/>
      </c>
      <c r="CN25" s="45">
        <f t="shared" si="31"/>
      </c>
      <c r="CO25" s="45">
        <f t="shared" si="32"/>
      </c>
      <c r="CP25" s="45">
        <f t="shared" si="33"/>
      </c>
      <c r="CQ25" s="45">
        <f t="shared" si="22"/>
      </c>
    </row>
    <row r="26" spans="1:95" s="79" customFormat="1" ht="12.75">
      <c r="A26" s="69" t="s">
        <v>42</v>
      </c>
      <c r="B26" s="70" t="s">
        <v>43</v>
      </c>
      <c r="C26" s="71">
        <v>523720.36358999996</v>
      </c>
      <c r="D26" s="71">
        <v>777249.29918</v>
      </c>
      <c r="E26" s="71">
        <v>536990.38938</v>
      </c>
      <c r="F26" s="72">
        <f t="shared" si="0"/>
        <v>69.0885652706958</v>
      </c>
      <c r="G26" s="72">
        <f t="shared" si="1"/>
        <v>102.53379985056081</v>
      </c>
      <c r="H26" s="71">
        <v>177627.72683</v>
      </c>
      <c r="I26" s="71">
        <v>277599.4</v>
      </c>
      <c r="J26" s="71">
        <v>187897.56765</v>
      </c>
      <c r="K26" s="73">
        <f t="shared" si="2"/>
        <v>67.6865899746181</v>
      </c>
      <c r="L26" s="74">
        <f t="shared" si="3"/>
        <v>105.78166539834677</v>
      </c>
      <c r="M26" s="74">
        <v>0</v>
      </c>
      <c r="N26" s="75">
        <v>142721.23049000002</v>
      </c>
      <c r="O26" s="75">
        <v>3890.8603599999997</v>
      </c>
      <c r="P26" s="75">
        <v>13653.48375</v>
      </c>
      <c r="Q26" s="75">
        <v>540504.77884</v>
      </c>
      <c r="R26" s="75">
        <v>810726.97101</v>
      </c>
      <c r="S26" s="75">
        <v>527682.92218</v>
      </c>
      <c r="T26" s="73">
        <f t="shared" si="4"/>
        <v>65.08762395342725</v>
      </c>
      <c r="U26" s="74">
        <f t="shared" si="5"/>
        <v>97.62779957514574</v>
      </c>
      <c r="V26" s="75">
        <f t="shared" si="6"/>
        <v>9307.467199999955</v>
      </c>
      <c r="W26" s="75">
        <v>348163.86467000004</v>
      </c>
      <c r="X26" s="75">
        <v>255512.10278000002</v>
      </c>
      <c r="Y26" s="74">
        <f t="shared" si="7"/>
        <v>73.38846121270566</v>
      </c>
      <c r="Z26" s="75">
        <v>158429.90435</v>
      </c>
      <c r="AA26" s="75">
        <v>85015.54303</v>
      </c>
      <c r="AB26" s="74">
        <f t="shared" si="8"/>
        <v>53.66129795937101</v>
      </c>
      <c r="AC26" s="75">
        <v>0</v>
      </c>
      <c r="AD26" s="75">
        <v>0</v>
      </c>
      <c r="AE26" s="74">
        <f t="shared" si="9"/>
        <v>0</v>
      </c>
      <c r="AF26" s="75">
        <v>27351.11406</v>
      </c>
      <c r="AG26" s="75">
        <v>14859.63062</v>
      </c>
      <c r="AH26" s="74">
        <f t="shared" si="10"/>
        <v>54.329160367663654</v>
      </c>
      <c r="AI26" s="75">
        <v>5116.312</v>
      </c>
      <c r="AJ26" s="75">
        <v>3578.27889</v>
      </c>
      <c r="AK26" s="74">
        <f t="shared" si="11"/>
        <v>69.938637244953</v>
      </c>
      <c r="AL26" s="75">
        <v>2096.9</v>
      </c>
      <c r="AM26" s="75">
        <v>1588.5544399999999</v>
      </c>
      <c r="AN26" s="74">
        <f t="shared" si="12"/>
        <v>75.75728170155944</v>
      </c>
      <c r="AO26" s="75">
        <v>2.902</v>
      </c>
      <c r="AP26" s="75">
        <v>1.1053</v>
      </c>
      <c r="AQ26" s="74">
        <f t="shared" si="23"/>
        <v>38.08752584424535</v>
      </c>
      <c r="AR26" s="75">
        <v>347790.5719</v>
      </c>
      <c r="AS26" s="75">
        <v>498694.41437</v>
      </c>
      <c r="AT26" s="75">
        <v>349041.96532</v>
      </c>
      <c r="AU26" s="74">
        <f t="shared" si="13"/>
        <v>69.99115194842202</v>
      </c>
      <c r="AV26" s="74">
        <f t="shared" si="24"/>
        <v>100.35981234717306</v>
      </c>
      <c r="AW26" s="75">
        <v>67464.9885</v>
      </c>
      <c r="AX26" s="75">
        <v>97829.1</v>
      </c>
      <c r="AY26" s="75">
        <v>73371.825</v>
      </c>
      <c r="AZ26" s="74">
        <f t="shared" si="14"/>
        <v>74.99999999999999</v>
      </c>
      <c r="BA26" s="74">
        <f t="shared" si="25"/>
        <v>108.75541022288915</v>
      </c>
      <c r="BB26" s="75">
        <v>54357.84069</v>
      </c>
      <c r="BC26" s="75">
        <v>85115.40437999999</v>
      </c>
      <c r="BD26" s="75">
        <v>20276.6243</v>
      </c>
      <c r="BE26" s="74">
        <f t="shared" si="15"/>
        <v>23.822508331716865</v>
      </c>
      <c r="BF26" s="76">
        <f t="shared" si="26"/>
        <v>37.302115099892504</v>
      </c>
      <c r="BG26" s="75">
        <v>225129.45989</v>
      </c>
      <c r="BH26" s="75">
        <v>313364.88799</v>
      </c>
      <c r="BI26" s="75">
        <v>254173.50402000002</v>
      </c>
      <c r="BJ26" s="74">
        <f t="shared" si="16"/>
        <v>81.11103501427101</v>
      </c>
      <c r="BK26" s="74">
        <f t="shared" si="27"/>
        <v>112.90104109173058</v>
      </c>
      <c r="BL26" s="75">
        <v>838.2828199999999</v>
      </c>
      <c r="BM26" s="75">
        <v>2385.022</v>
      </c>
      <c r="BN26" s="75">
        <v>1220.012</v>
      </c>
      <c r="BO26" s="76">
        <f t="shared" si="17"/>
        <v>51.153071124710806</v>
      </c>
      <c r="BP26" s="76">
        <f t="shared" si="28"/>
        <v>145.53703963538226</v>
      </c>
      <c r="BQ26" s="77">
        <v>-788.8625999999999</v>
      </c>
      <c r="BR26" s="77">
        <v>-788.8625999999999</v>
      </c>
      <c r="BS26" s="76">
        <f t="shared" si="29"/>
        <v>100</v>
      </c>
      <c r="BT26" s="77"/>
      <c r="BU26" s="77"/>
      <c r="BV26" s="77">
        <v>0</v>
      </c>
      <c r="BW26" s="77">
        <v>0</v>
      </c>
      <c r="BX26" s="77">
        <v>0</v>
      </c>
      <c r="BY26" s="77">
        <v>0</v>
      </c>
      <c r="BZ26" s="76">
        <f t="shared" si="34"/>
        <v>0</v>
      </c>
      <c r="CA26" s="76">
        <f t="shared" si="34"/>
        <v>0</v>
      </c>
      <c r="CB26" s="76">
        <f t="shared" si="34"/>
        <v>0</v>
      </c>
      <c r="CC26" s="78">
        <v>1300</v>
      </c>
      <c r="CD26" s="78">
        <v>0</v>
      </c>
      <c r="CE26" s="78">
        <v>1300</v>
      </c>
      <c r="CF26" s="78">
        <v>0</v>
      </c>
      <c r="CG26" s="78">
        <v>0</v>
      </c>
      <c r="CH26" s="78">
        <f t="shared" si="21"/>
        <v>5907.8</v>
      </c>
      <c r="CI26" s="78">
        <v>0</v>
      </c>
      <c r="CJ26" s="78">
        <v>5907.8</v>
      </c>
      <c r="CK26" s="78">
        <v>0</v>
      </c>
      <c r="CL26" s="78">
        <v>0</v>
      </c>
      <c r="CM26" s="76">
        <f t="shared" si="30"/>
        <v>454.44615384615383</v>
      </c>
      <c r="CN26" s="76">
        <f t="shared" si="31"/>
      </c>
      <c r="CO26" s="76">
        <f t="shared" si="32"/>
        <v>454.44615384615383</v>
      </c>
      <c r="CP26" s="76">
        <f t="shared" si="33"/>
      </c>
      <c r="CQ26" s="76">
        <f t="shared" si="22"/>
      </c>
    </row>
    <row r="27" spans="1:95" ht="12.75">
      <c r="A27" s="13" t="s">
        <v>44</v>
      </c>
      <c r="B27" s="14" t="s">
        <v>45</v>
      </c>
      <c r="C27" s="46">
        <v>800955.87112</v>
      </c>
      <c r="D27" s="46">
        <v>1450317.69056</v>
      </c>
      <c r="E27" s="46">
        <v>902241.10454</v>
      </c>
      <c r="F27" s="43">
        <f t="shared" si="0"/>
        <v>62.20989445365067</v>
      </c>
      <c r="G27" s="43">
        <f t="shared" si="1"/>
        <v>112.64554478867478</v>
      </c>
      <c r="H27" s="46">
        <v>310176.56522000005</v>
      </c>
      <c r="I27" s="46">
        <v>473687.9</v>
      </c>
      <c r="J27" s="46">
        <v>312194.05685000005</v>
      </c>
      <c r="K27" s="42">
        <f t="shared" si="2"/>
        <v>65.90712088064737</v>
      </c>
      <c r="L27" s="44">
        <f t="shared" si="3"/>
        <v>100.65043328743069</v>
      </c>
      <c r="M27" s="44">
        <v>682</v>
      </c>
      <c r="N27" s="47">
        <v>236230.56723</v>
      </c>
      <c r="O27" s="47">
        <v>12308.34076</v>
      </c>
      <c r="P27" s="47">
        <v>19478.81599</v>
      </c>
      <c r="Q27" s="47">
        <v>797211.3526799999</v>
      </c>
      <c r="R27" s="47">
        <v>1495475.69797</v>
      </c>
      <c r="S27" s="47">
        <v>888795.8325499999</v>
      </c>
      <c r="T27" s="42">
        <f t="shared" si="4"/>
        <v>59.43231533327328</v>
      </c>
      <c r="U27" s="44">
        <f t="shared" si="5"/>
        <v>111.48810532641298</v>
      </c>
      <c r="V27" s="47">
        <f t="shared" si="6"/>
        <v>13445.271990000037</v>
      </c>
      <c r="W27" s="47">
        <v>571060.9</v>
      </c>
      <c r="X27" s="47">
        <v>395920.03767</v>
      </c>
      <c r="Y27" s="44">
        <f t="shared" si="7"/>
        <v>69.33061564362049</v>
      </c>
      <c r="Z27" s="47">
        <v>176450.23011</v>
      </c>
      <c r="AA27" s="47">
        <v>82116.76737</v>
      </c>
      <c r="AB27" s="44">
        <f t="shared" si="8"/>
        <v>46.5382036162877</v>
      </c>
      <c r="AC27" s="47">
        <v>0</v>
      </c>
      <c r="AD27" s="47">
        <v>0</v>
      </c>
      <c r="AE27" s="44">
        <f t="shared" si="9"/>
        <v>0</v>
      </c>
      <c r="AF27" s="47">
        <v>42249.37596</v>
      </c>
      <c r="AG27" s="47">
        <v>30289.127379999998</v>
      </c>
      <c r="AH27" s="44">
        <f t="shared" si="10"/>
        <v>71.6913012127718</v>
      </c>
      <c r="AI27" s="47">
        <v>46937.708</v>
      </c>
      <c r="AJ27" s="47">
        <v>31896.326109999998</v>
      </c>
      <c r="AK27" s="44">
        <f t="shared" si="11"/>
        <v>67.95458804677892</v>
      </c>
      <c r="AL27" s="47">
        <v>6324.747</v>
      </c>
      <c r="AM27" s="47">
        <v>4715.16391</v>
      </c>
      <c r="AN27" s="44">
        <f t="shared" si="12"/>
        <v>74.5510280490271</v>
      </c>
      <c r="AO27" s="47">
        <v>298.21661</v>
      </c>
      <c r="AP27" s="47">
        <v>0</v>
      </c>
      <c r="AQ27" s="44">
        <f t="shared" si="23"/>
        <v>0</v>
      </c>
      <c r="AR27" s="47">
        <v>493959.84899</v>
      </c>
      <c r="AS27" s="47">
        <v>917494.96268</v>
      </c>
      <c r="AT27" s="47">
        <v>573385.58996</v>
      </c>
      <c r="AU27" s="44">
        <f t="shared" si="13"/>
        <v>62.49468534248324</v>
      </c>
      <c r="AV27" s="44">
        <f t="shared" si="24"/>
        <v>116.07939210694995</v>
      </c>
      <c r="AW27" s="47">
        <v>37154.4705</v>
      </c>
      <c r="AX27" s="47">
        <v>59987.2</v>
      </c>
      <c r="AY27" s="47">
        <v>59815.85</v>
      </c>
      <c r="AZ27" s="44">
        <f t="shared" si="14"/>
        <v>99.71435572922223</v>
      </c>
      <c r="BA27" s="44">
        <f t="shared" si="25"/>
        <v>160.9923360366554</v>
      </c>
      <c r="BB27" s="47">
        <v>53981.39105</v>
      </c>
      <c r="BC27" s="47">
        <v>303835.56346</v>
      </c>
      <c r="BD27" s="47">
        <v>91922.08493000001</v>
      </c>
      <c r="BE27" s="44">
        <f t="shared" si="15"/>
        <v>30.25389256057301</v>
      </c>
      <c r="BF27" s="45">
        <f t="shared" si="26"/>
        <v>170.28476506812805</v>
      </c>
      <c r="BG27" s="47">
        <v>401110.35698000004</v>
      </c>
      <c r="BH27" s="47">
        <v>518275.78822000005</v>
      </c>
      <c r="BI27" s="47">
        <v>394989.76515</v>
      </c>
      <c r="BJ27" s="44">
        <f t="shared" si="16"/>
        <v>76.21227426165873</v>
      </c>
      <c r="BK27" s="44">
        <f t="shared" si="27"/>
        <v>98.47408781062583</v>
      </c>
      <c r="BL27" s="47">
        <v>1713.6304599999999</v>
      </c>
      <c r="BM27" s="47">
        <v>35396.411</v>
      </c>
      <c r="BN27" s="47">
        <v>26657.88988</v>
      </c>
      <c r="BO27" s="45">
        <f t="shared" si="17"/>
        <v>75.31240915922238</v>
      </c>
      <c r="BP27" s="45">
        <f t="shared" si="28"/>
        <v>1555.638190511623</v>
      </c>
      <c r="BQ27" s="48">
        <v>-1812.669</v>
      </c>
      <c r="BR27" s="48">
        <v>-1812.669</v>
      </c>
      <c r="BS27" s="48">
        <f t="shared" si="29"/>
        <v>100</v>
      </c>
      <c r="BT27" s="48"/>
      <c r="BU27" s="48"/>
      <c r="BV27" s="48">
        <v>0</v>
      </c>
      <c r="BW27" s="48">
        <v>0</v>
      </c>
      <c r="BX27" s="48">
        <v>0</v>
      </c>
      <c r="BY27" s="48">
        <v>0</v>
      </c>
      <c r="BZ27" s="45">
        <f t="shared" si="34"/>
        <v>0</v>
      </c>
      <c r="CA27" s="45">
        <f t="shared" si="34"/>
        <v>0</v>
      </c>
      <c r="CB27" s="45">
        <f t="shared" si="34"/>
        <v>0</v>
      </c>
      <c r="CC27" s="65">
        <v>6861.73287</v>
      </c>
      <c r="CD27" s="65">
        <v>0</v>
      </c>
      <c r="CE27" s="65">
        <v>0</v>
      </c>
      <c r="CF27" s="65">
        <v>0</v>
      </c>
      <c r="CG27" s="65">
        <v>6861.73287</v>
      </c>
      <c r="CH27" s="65">
        <f t="shared" si="21"/>
        <v>4170.74964</v>
      </c>
      <c r="CI27" s="65">
        <v>0</v>
      </c>
      <c r="CJ27" s="65">
        <v>0</v>
      </c>
      <c r="CK27" s="65">
        <v>0</v>
      </c>
      <c r="CL27" s="65">
        <v>4170.74964</v>
      </c>
      <c r="CM27" s="45">
        <f t="shared" si="30"/>
        <v>60.78274568563903</v>
      </c>
      <c r="CN27" s="45">
        <f t="shared" si="31"/>
      </c>
      <c r="CO27" s="45">
        <f t="shared" si="32"/>
      </c>
      <c r="CP27" s="45">
        <f t="shared" si="33"/>
      </c>
      <c r="CQ27" s="45">
        <f t="shared" si="22"/>
        <v>60.78274568563903</v>
      </c>
    </row>
    <row r="28" spans="1:95" s="79" customFormat="1" ht="12.75">
      <c r="A28" s="69" t="s">
        <v>46</v>
      </c>
      <c r="B28" s="70" t="s">
        <v>47</v>
      </c>
      <c r="C28" s="71">
        <v>472363.10039</v>
      </c>
      <c r="D28" s="71">
        <v>854111.75248</v>
      </c>
      <c r="E28" s="71">
        <v>513636.23008</v>
      </c>
      <c r="F28" s="72">
        <f t="shared" si="0"/>
        <v>60.13688824543218</v>
      </c>
      <c r="G28" s="72">
        <f t="shared" si="1"/>
        <v>108.73758548369325</v>
      </c>
      <c r="H28" s="71">
        <v>201483.27878999998</v>
      </c>
      <c r="I28" s="71">
        <v>332653.95180000004</v>
      </c>
      <c r="J28" s="71">
        <v>242303.82378</v>
      </c>
      <c r="K28" s="73">
        <f t="shared" si="2"/>
        <v>72.83960478115084</v>
      </c>
      <c r="L28" s="74">
        <f t="shared" si="3"/>
        <v>120.26001623318135</v>
      </c>
      <c r="M28" s="74">
        <v>2200</v>
      </c>
      <c r="N28" s="75">
        <v>200895.60451</v>
      </c>
      <c r="O28" s="75">
        <v>5151.56525</v>
      </c>
      <c r="P28" s="75">
        <v>8774.50717</v>
      </c>
      <c r="Q28" s="75">
        <v>483047.47941</v>
      </c>
      <c r="R28" s="75">
        <v>885755.71112</v>
      </c>
      <c r="S28" s="75">
        <v>499888.20878</v>
      </c>
      <c r="T28" s="73">
        <f t="shared" si="4"/>
        <v>56.43635175074546</v>
      </c>
      <c r="U28" s="74">
        <f t="shared" si="5"/>
        <v>103.48635073938684</v>
      </c>
      <c r="V28" s="75">
        <f t="shared" si="6"/>
        <v>13748.021300000022</v>
      </c>
      <c r="W28" s="75">
        <v>394392.39933999995</v>
      </c>
      <c r="X28" s="75">
        <v>284892.87424000003</v>
      </c>
      <c r="Y28" s="74">
        <f t="shared" si="7"/>
        <v>72.23589367258522</v>
      </c>
      <c r="Z28" s="75">
        <v>120312.82805</v>
      </c>
      <c r="AA28" s="75">
        <v>60766.67572</v>
      </c>
      <c r="AB28" s="74">
        <f t="shared" si="8"/>
        <v>50.50722911670432</v>
      </c>
      <c r="AC28" s="75">
        <v>0</v>
      </c>
      <c r="AD28" s="75">
        <v>0</v>
      </c>
      <c r="AE28" s="74">
        <f t="shared" si="9"/>
        <v>0</v>
      </c>
      <c r="AF28" s="75">
        <v>22011.41</v>
      </c>
      <c r="AG28" s="75">
        <v>12579.114529999999</v>
      </c>
      <c r="AH28" s="74">
        <f t="shared" si="10"/>
        <v>57.14815420729521</v>
      </c>
      <c r="AI28" s="75">
        <v>46394.674</v>
      </c>
      <c r="AJ28" s="75">
        <v>13128.975</v>
      </c>
      <c r="AK28" s="74">
        <f t="shared" si="11"/>
        <v>28.29845296466573</v>
      </c>
      <c r="AL28" s="75">
        <v>1949.125</v>
      </c>
      <c r="AM28" s="75">
        <v>1545.37757</v>
      </c>
      <c r="AN28" s="74">
        <f t="shared" si="12"/>
        <v>79.28570871544925</v>
      </c>
      <c r="AO28" s="75">
        <v>506.97</v>
      </c>
      <c r="AP28" s="75">
        <v>0</v>
      </c>
      <c r="AQ28" s="74">
        <f t="shared" si="23"/>
        <v>0</v>
      </c>
      <c r="AR28" s="75">
        <v>272105.59187</v>
      </c>
      <c r="AS28" s="75">
        <v>523456.5732</v>
      </c>
      <c r="AT28" s="75">
        <v>273451.30382</v>
      </c>
      <c r="AU28" s="74">
        <f t="shared" si="13"/>
        <v>52.23953959510619</v>
      </c>
      <c r="AV28" s="74">
        <f t="shared" si="24"/>
        <v>100.4945550514974</v>
      </c>
      <c r="AW28" s="75">
        <v>51914.373</v>
      </c>
      <c r="AX28" s="75">
        <v>75113.3</v>
      </c>
      <c r="AY28" s="75">
        <v>56334.975</v>
      </c>
      <c r="AZ28" s="74">
        <f t="shared" si="14"/>
        <v>75</v>
      </c>
      <c r="BA28" s="74">
        <f t="shared" si="25"/>
        <v>108.51517940898563</v>
      </c>
      <c r="BB28" s="75">
        <v>40409.84983</v>
      </c>
      <c r="BC28" s="75">
        <v>147583.2842</v>
      </c>
      <c r="BD28" s="75">
        <v>34508.833439999995</v>
      </c>
      <c r="BE28" s="74">
        <f t="shared" si="15"/>
        <v>23.382616552450997</v>
      </c>
      <c r="BF28" s="76">
        <f t="shared" si="26"/>
        <v>85.39708409007962</v>
      </c>
      <c r="BG28" s="75">
        <v>174181.5255</v>
      </c>
      <c r="BH28" s="75">
        <v>228480.534</v>
      </c>
      <c r="BI28" s="75">
        <v>171239.25037999998</v>
      </c>
      <c r="BJ28" s="74">
        <f t="shared" si="16"/>
        <v>74.9469757366726</v>
      </c>
      <c r="BK28" s="74">
        <f t="shared" si="27"/>
        <v>98.31079954573023</v>
      </c>
      <c r="BL28" s="75">
        <v>5599.84354</v>
      </c>
      <c r="BM28" s="75">
        <v>72279.455</v>
      </c>
      <c r="BN28" s="75">
        <v>11368.245</v>
      </c>
      <c r="BO28" s="76">
        <f t="shared" si="17"/>
        <v>15.728183063914914</v>
      </c>
      <c r="BP28" s="76">
        <f t="shared" si="28"/>
        <v>203.01004695570478</v>
      </c>
      <c r="BQ28" s="77">
        <v>-3557.37152</v>
      </c>
      <c r="BR28" s="77">
        <v>-3557.37152</v>
      </c>
      <c r="BS28" s="76">
        <f t="shared" si="29"/>
        <v>100</v>
      </c>
      <c r="BT28" s="77"/>
      <c r="BU28" s="77"/>
      <c r="BV28" s="77">
        <v>0</v>
      </c>
      <c r="BW28" s="77">
        <v>0</v>
      </c>
      <c r="BX28" s="77">
        <v>0</v>
      </c>
      <c r="BY28" s="77">
        <v>0</v>
      </c>
      <c r="BZ28" s="76">
        <f t="shared" si="34"/>
        <v>0</v>
      </c>
      <c r="CA28" s="76">
        <f t="shared" si="34"/>
        <v>0</v>
      </c>
      <c r="CB28" s="76">
        <f t="shared" si="34"/>
        <v>0</v>
      </c>
      <c r="CC28" s="78">
        <v>0</v>
      </c>
      <c r="CD28" s="78">
        <v>0</v>
      </c>
      <c r="CE28" s="78">
        <v>0</v>
      </c>
      <c r="CF28" s="78">
        <v>0</v>
      </c>
      <c r="CG28" s="78">
        <v>0</v>
      </c>
      <c r="CH28" s="78">
        <f t="shared" si="21"/>
        <v>0</v>
      </c>
      <c r="CI28" s="78">
        <v>0</v>
      </c>
      <c r="CJ28" s="78">
        <v>0</v>
      </c>
      <c r="CK28" s="78">
        <v>0</v>
      </c>
      <c r="CL28" s="78">
        <v>0</v>
      </c>
      <c r="CM28" s="76">
        <f t="shared" si="30"/>
      </c>
      <c r="CN28" s="76">
        <f t="shared" si="31"/>
      </c>
      <c r="CO28" s="76">
        <f t="shared" si="32"/>
      </c>
      <c r="CP28" s="76">
        <f t="shared" si="33"/>
      </c>
      <c r="CQ28" s="76">
        <f t="shared" si="22"/>
      </c>
    </row>
    <row r="29" spans="1:95" ht="12.75">
      <c r="A29" s="13" t="s">
        <v>48</v>
      </c>
      <c r="B29" s="14" t="s">
        <v>134</v>
      </c>
      <c r="C29" s="46">
        <v>403951.1548</v>
      </c>
      <c r="D29" s="46">
        <v>860446.55773</v>
      </c>
      <c r="E29" s="46">
        <v>435311.40412</v>
      </c>
      <c r="F29" s="43">
        <f t="shared" si="0"/>
        <v>50.591335418718316</v>
      </c>
      <c r="G29" s="43">
        <f t="shared" si="1"/>
        <v>107.76337657346883</v>
      </c>
      <c r="H29" s="46">
        <v>227242.68130000003</v>
      </c>
      <c r="I29" s="46">
        <v>310421.74372</v>
      </c>
      <c r="J29" s="46">
        <v>218960.47849</v>
      </c>
      <c r="K29" s="42">
        <f t="shared" si="2"/>
        <v>70.53645014232703</v>
      </c>
      <c r="L29" s="44">
        <f t="shared" si="3"/>
        <v>96.35534893241905</v>
      </c>
      <c r="M29" s="44">
        <v>900</v>
      </c>
      <c r="N29" s="47">
        <v>185606.34527000002</v>
      </c>
      <c r="O29" s="47">
        <v>4440.27099</v>
      </c>
      <c r="P29" s="47">
        <v>8677.72076</v>
      </c>
      <c r="Q29" s="47">
        <v>366249.77818</v>
      </c>
      <c r="R29" s="47">
        <v>894982.65452</v>
      </c>
      <c r="S29" s="47">
        <v>387589.46485000005</v>
      </c>
      <c r="T29" s="42">
        <f t="shared" si="4"/>
        <v>43.3069247646898</v>
      </c>
      <c r="U29" s="44">
        <f t="shared" si="5"/>
        <v>105.8265391384107</v>
      </c>
      <c r="V29" s="47">
        <f t="shared" si="6"/>
        <v>47721.93926999997</v>
      </c>
      <c r="W29" s="47">
        <v>334545.93475</v>
      </c>
      <c r="X29" s="47">
        <v>197966.23828999998</v>
      </c>
      <c r="Y29" s="44">
        <f t="shared" si="7"/>
        <v>59.174605854331034</v>
      </c>
      <c r="Z29" s="47">
        <v>66001.34967</v>
      </c>
      <c r="AA29" s="47">
        <v>42743.91606</v>
      </c>
      <c r="AB29" s="44">
        <f t="shared" si="8"/>
        <v>64.76218482457588</v>
      </c>
      <c r="AC29" s="47">
        <v>0</v>
      </c>
      <c r="AD29" s="47">
        <v>0</v>
      </c>
      <c r="AE29" s="44">
        <f t="shared" si="9"/>
        <v>0</v>
      </c>
      <c r="AF29" s="47">
        <v>20553.754</v>
      </c>
      <c r="AG29" s="47">
        <v>15948.523509999999</v>
      </c>
      <c r="AH29" s="44">
        <f t="shared" si="10"/>
        <v>77.59421227869127</v>
      </c>
      <c r="AI29" s="47">
        <v>44132.735409999994</v>
      </c>
      <c r="AJ29" s="47">
        <v>27752.99512</v>
      </c>
      <c r="AK29" s="44">
        <f t="shared" si="11"/>
        <v>62.88528200704159</v>
      </c>
      <c r="AL29" s="47">
        <v>1899.2854499999999</v>
      </c>
      <c r="AM29" s="47">
        <v>1369.34225</v>
      </c>
      <c r="AN29" s="44">
        <f t="shared" si="12"/>
        <v>72.09775918622448</v>
      </c>
      <c r="AO29" s="47">
        <v>976.89922</v>
      </c>
      <c r="AP29" s="47">
        <v>641.7808100000001</v>
      </c>
      <c r="AQ29" s="44">
        <f t="shared" si="23"/>
        <v>65.69570298152148</v>
      </c>
      <c r="AR29" s="47">
        <v>179396.73051</v>
      </c>
      <c r="AS29" s="47">
        <v>551386.62252</v>
      </c>
      <c r="AT29" s="47">
        <v>219113.05414</v>
      </c>
      <c r="AU29" s="44">
        <f t="shared" si="13"/>
        <v>39.738550989610246</v>
      </c>
      <c r="AV29" s="44">
        <f t="shared" si="24"/>
        <v>122.13882243956844</v>
      </c>
      <c r="AW29" s="47">
        <v>16880.0835</v>
      </c>
      <c r="AX29" s="47">
        <v>37433.4</v>
      </c>
      <c r="AY29" s="47">
        <v>28075.05</v>
      </c>
      <c r="AZ29" s="44">
        <f t="shared" si="14"/>
        <v>75</v>
      </c>
      <c r="BA29" s="44">
        <f t="shared" si="25"/>
        <v>166.3205635209091</v>
      </c>
      <c r="BB29" s="47">
        <v>21482.19871</v>
      </c>
      <c r="BC29" s="47">
        <v>286895.71756</v>
      </c>
      <c r="BD29" s="47">
        <v>37153.04946</v>
      </c>
      <c r="BE29" s="44">
        <f t="shared" si="15"/>
        <v>12.950018834711251</v>
      </c>
      <c r="BF29" s="45">
        <f t="shared" si="26"/>
        <v>172.9480765053402</v>
      </c>
      <c r="BG29" s="47">
        <v>138582.03927</v>
      </c>
      <c r="BH29" s="47">
        <v>184234.02395</v>
      </c>
      <c r="BI29" s="47">
        <v>133503.97355</v>
      </c>
      <c r="BJ29" s="44">
        <f t="shared" si="16"/>
        <v>72.46434219242379</v>
      </c>
      <c r="BK29" s="44">
        <f t="shared" si="27"/>
        <v>96.33569707391418</v>
      </c>
      <c r="BL29" s="47">
        <v>2452.40903</v>
      </c>
      <c r="BM29" s="47">
        <v>42823.481009999996</v>
      </c>
      <c r="BN29" s="47">
        <v>20380.98113</v>
      </c>
      <c r="BO29" s="45">
        <f t="shared" si="17"/>
        <v>47.5930042334501</v>
      </c>
      <c r="BP29" s="45">
        <f t="shared" si="28"/>
        <v>831.0596185498471</v>
      </c>
      <c r="BQ29" s="48">
        <v>-3983.78651</v>
      </c>
      <c r="BR29" s="48">
        <v>-3983.78651</v>
      </c>
      <c r="BS29" s="45">
        <f t="shared" si="29"/>
        <v>100</v>
      </c>
      <c r="BT29" s="48"/>
      <c r="BU29" s="48"/>
      <c r="BV29" s="48">
        <v>0</v>
      </c>
      <c r="BW29" s="48">
        <v>0</v>
      </c>
      <c r="BX29" s="48">
        <v>0</v>
      </c>
      <c r="BY29" s="48">
        <v>0</v>
      </c>
      <c r="BZ29" s="45">
        <f t="shared" si="34"/>
        <v>0</v>
      </c>
      <c r="CA29" s="45">
        <f t="shared" si="34"/>
        <v>0</v>
      </c>
      <c r="CB29" s="45">
        <f t="shared" si="34"/>
        <v>0</v>
      </c>
      <c r="CC29" s="65">
        <v>18000</v>
      </c>
      <c r="CD29" s="65">
        <v>0</v>
      </c>
      <c r="CE29" s="65">
        <v>8000</v>
      </c>
      <c r="CF29" s="65">
        <v>10000</v>
      </c>
      <c r="CG29" s="65">
        <v>0</v>
      </c>
      <c r="CH29" s="65">
        <f t="shared" si="21"/>
        <v>10000</v>
      </c>
      <c r="CI29" s="65">
        <v>0</v>
      </c>
      <c r="CJ29" s="65">
        <v>0</v>
      </c>
      <c r="CK29" s="65">
        <v>10000</v>
      </c>
      <c r="CL29" s="65">
        <v>0</v>
      </c>
      <c r="CM29" s="45">
        <f t="shared" si="30"/>
        <v>55.55555555555556</v>
      </c>
      <c r="CN29" s="45">
        <f t="shared" si="31"/>
      </c>
      <c r="CO29" s="45">
        <f t="shared" si="32"/>
        <v>0</v>
      </c>
      <c r="CP29" s="45">
        <f t="shared" si="33"/>
        <v>100</v>
      </c>
      <c r="CQ29" s="45">
        <f t="shared" si="22"/>
      </c>
    </row>
    <row r="30" spans="1:95" s="79" customFormat="1" ht="12.75">
      <c r="A30" s="69" t="s">
        <v>49</v>
      </c>
      <c r="B30" s="70" t="s">
        <v>50</v>
      </c>
      <c r="C30" s="71">
        <v>369193.06504</v>
      </c>
      <c r="D30" s="71">
        <v>582996.96071</v>
      </c>
      <c r="E30" s="71">
        <v>399955.28448000003</v>
      </c>
      <c r="F30" s="72">
        <f t="shared" si="0"/>
        <v>68.60332239003723</v>
      </c>
      <c r="G30" s="72">
        <f t="shared" si="1"/>
        <v>108.33228528728381</v>
      </c>
      <c r="H30" s="71">
        <v>110404.16022</v>
      </c>
      <c r="I30" s="71">
        <v>168745.27294</v>
      </c>
      <c r="J30" s="71">
        <v>112539.94129</v>
      </c>
      <c r="K30" s="73">
        <f t="shared" si="2"/>
        <v>66.69220377510386</v>
      </c>
      <c r="L30" s="74">
        <f t="shared" si="3"/>
        <v>101.9345114040486</v>
      </c>
      <c r="M30" s="74">
        <v>464.6</v>
      </c>
      <c r="N30" s="75">
        <v>81593.89783</v>
      </c>
      <c r="O30" s="75">
        <v>3171.46295</v>
      </c>
      <c r="P30" s="75">
        <v>10966.880519999999</v>
      </c>
      <c r="Q30" s="75">
        <v>352375.72693</v>
      </c>
      <c r="R30" s="75">
        <v>590063.40889</v>
      </c>
      <c r="S30" s="75">
        <v>382206.2405</v>
      </c>
      <c r="T30" s="73">
        <f t="shared" si="4"/>
        <v>64.77375731855476</v>
      </c>
      <c r="U30" s="74">
        <f t="shared" si="5"/>
        <v>108.465541548475</v>
      </c>
      <c r="V30" s="75">
        <f t="shared" si="6"/>
        <v>17749.043980000017</v>
      </c>
      <c r="W30" s="75">
        <v>245499.756</v>
      </c>
      <c r="X30" s="75">
        <v>169202.7319</v>
      </c>
      <c r="Y30" s="74">
        <f t="shared" si="7"/>
        <v>68.92175155563088</v>
      </c>
      <c r="Z30" s="75">
        <v>76707.89563</v>
      </c>
      <c r="AA30" s="75">
        <v>52739.23989</v>
      </c>
      <c r="AB30" s="74">
        <f t="shared" si="8"/>
        <v>68.75333947940294</v>
      </c>
      <c r="AC30" s="75">
        <v>0</v>
      </c>
      <c r="AD30" s="75">
        <v>0</v>
      </c>
      <c r="AE30" s="74">
        <f t="shared" si="9"/>
        <v>0</v>
      </c>
      <c r="AF30" s="75">
        <v>15293.71258</v>
      </c>
      <c r="AG30" s="75">
        <v>14277.55561</v>
      </c>
      <c r="AH30" s="74">
        <f t="shared" si="10"/>
        <v>93.3557207598575</v>
      </c>
      <c r="AI30" s="75">
        <v>36668.7</v>
      </c>
      <c r="AJ30" s="75">
        <v>22435.88002</v>
      </c>
      <c r="AK30" s="74">
        <f t="shared" si="11"/>
        <v>61.18537068398935</v>
      </c>
      <c r="AL30" s="75">
        <v>2319.8</v>
      </c>
      <c r="AM30" s="75">
        <v>1690.1785</v>
      </c>
      <c r="AN30" s="74">
        <f t="shared" si="12"/>
        <v>72.85880248297266</v>
      </c>
      <c r="AO30" s="75">
        <v>225</v>
      </c>
      <c r="AP30" s="75">
        <v>0</v>
      </c>
      <c r="AQ30" s="74">
        <f t="shared" si="23"/>
        <v>0</v>
      </c>
      <c r="AR30" s="75">
        <v>262707.25675</v>
      </c>
      <c r="AS30" s="75">
        <v>414375.47089</v>
      </c>
      <c r="AT30" s="75">
        <v>287620.79242</v>
      </c>
      <c r="AU30" s="74">
        <f t="shared" si="13"/>
        <v>69.41067042463807</v>
      </c>
      <c r="AV30" s="74">
        <f t="shared" si="24"/>
        <v>109.48338313079356</v>
      </c>
      <c r="AW30" s="75">
        <v>104102.508</v>
      </c>
      <c r="AX30" s="75">
        <v>147463.3</v>
      </c>
      <c r="AY30" s="75">
        <v>110597.475</v>
      </c>
      <c r="AZ30" s="74">
        <f t="shared" si="14"/>
        <v>75.00000000000001</v>
      </c>
      <c r="BA30" s="74">
        <f t="shared" si="25"/>
        <v>106.2390110716641</v>
      </c>
      <c r="BB30" s="75">
        <v>18250.229910000002</v>
      </c>
      <c r="BC30" s="75">
        <v>57813.52961</v>
      </c>
      <c r="BD30" s="75">
        <v>17269.701399999998</v>
      </c>
      <c r="BE30" s="74">
        <f t="shared" si="15"/>
        <v>29.87138394161089</v>
      </c>
      <c r="BF30" s="76">
        <f t="shared" si="26"/>
        <v>94.62730872523018</v>
      </c>
      <c r="BG30" s="75">
        <v>139319.0292</v>
      </c>
      <c r="BH30" s="75">
        <v>186511.15428</v>
      </c>
      <c r="BI30" s="75">
        <v>138714.78902</v>
      </c>
      <c r="BJ30" s="74">
        <f t="shared" si="16"/>
        <v>74.37345479710793</v>
      </c>
      <c r="BK30" s="74">
        <f t="shared" si="27"/>
        <v>99.56629027386303</v>
      </c>
      <c r="BL30" s="75">
        <v>1035.48964</v>
      </c>
      <c r="BM30" s="75">
        <v>22587.487</v>
      </c>
      <c r="BN30" s="75">
        <v>21038.827</v>
      </c>
      <c r="BO30" s="76">
        <f t="shared" si="17"/>
        <v>93.14372599306864</v>
      </c>
      <c r="BP30" s="76">
        <f t="shared" si="28"/>
        <v>2031.7757114402418</v>
      </c>
      <c r="BQ30" s="77">
        <v>-1066.3941200000002</v>
      </c>
      <c r="BR30" s="77">
        <v>-1066.3941200000002</v>
      </c>
      <c r="BS30" s="76">
        <f t="shared" si="29"/>
        <v>100</v>
      </c>
      <c r="BT30" s="77"/>
      <c r="BU30" s="77"/>
      <c r="BV30" s="77">
        <v>0</v>
      </c>
      <c r="BW30" s="77">
        <v>0</v>
      </c>
      <c r="BX30" s="77">
        <v>0</v>
      </c>
      <c r="BY30" s="77">
        <v>0</v>
      </c>
      <c r="BZ30" s="76">
        <f t="shared" si="34"/>
        <v>0</v>
      </c>
      <c r="CA30" s="76">
        <f t="shared" si="34"/>
        <v>0</v>
      </c>
      <c r="CB30" s="76">
        <f t="shared" si="34"/>
        <v>0</v>
      </c>
      <c r="CC30" s="78">
        <v>0</v>
      </c>
      <c r="CD30" s="78">
        <v>0</v>
      </c>
      <c r="CE30" s="78">
        <v>0</v>
      </c>
      <c r="CF30" s="78">
        <v>0</v>
      </c>
      <c r="CG30" s="78">
        <v>0</v>
      </c>
      <c r="CH30" s="78">
        <f t="shared" si="21"/>
        <v>0</v>
      </c>
      <c r="CI30" s="78">
        <v>0</v>
      </c>
      <c r="CJ30" s="78">
        <v>0</v>
      </c>
      <c r="CK30" s="78">
        <v>0</v>
      </c>
      <c r="CL30" s="78">
        <v>0</v>
      </c>
      <c r="CM30" s="76">
        <f t="shared" si="30"/>
      </c>
      <c r="CN30" s="76">
        <f t="shared" si="31"/>
      </c>
      <c r="CO30" s="76">
        <f t="shared" si="32"/>
      </c>
      <c r="CP30" s="76">
        <f t="shared" si="33"/>
      </c>
      <c r="CQ30" s="76">
        <f t="shared" si="22"/>
      </c>
    </row>
    <row r="31" spans="1:95" ht="12.75">
      <c r="A31" s="13" t="s">
        <v>51</v>
      </c>
      <c r="B31" s="14" t="s">
        <v>52</v>
      </c>
      <c r="C31" s="46">
        <v>514973.63681</v>
      </c>
      <c r="D31" s="46">
        <v>813343.91735</v>
      </c>
      <c r="E31" s="46">
        <v>567027.4679500001</v>
      </c>
      <c r="F31" s="43">
        <f t="shared" si="0"/>
        <v>69.71558474273259</v>
      </c>
      <c r="G31" s="43">
        <f t="shared" si="1"/>
        <v>110.10805746531942</v>
      </c>
      <c r="H31" s="46">
        <v>189276.3235</v>
      </c>
      <c r="I31" s="46">
        <v>265102.694</v>
      </c>
      <c r="J31" s="46">
        <v>189760.61488</v>
      </c>
      <c r="K31" s="42">
        <f t="shared" si="2"/>
        <v>71.58004017869392</v>
      </c>
      <c r="L31" s="44">
        <f t="shared" si="3"/>
        <v>100.25586474369574</v>
      </c>
      <c r="M31" s="44">
        <v>0</v>
      </c>
      <c r="N31" s="47">
        <v>130019.33399</v>
      </c>
      <c r="O31" s="47">
        <v>5065.99237</v>
      </c>
      <c r="P31" s="47">
        <v>10750.07364</v>
      </c>
      <c r="Q31" s="47">
        <v>514078.65589</v>
      </c>
      <c r="R31" s="47">
        <v>846328.4036000001</v>
      </c>
      <c r="S31" s="47">
        <v>560692.33687</v>
      </c>
      <c r="T31" s="42">
        <f t="shared" si="4"/>
        <v>66.24997276293705</v>
      </c>
      <c r="U31" s="44">
        <f t="shared" si="5"/>
        <v>109.0674219685896</v>
      </c>
      <c r="V31" s="47">
        <f t="shared" si="6"/>
        <v>6335.131080000079</v>
      </c>
      <c r="W31" s="47">
        <v>356852.405</v>
      </c>
      <c r="X31" s="47">
        <v>230394.06718</v>
      </c>
      <c r="Y31" s="44">
        <f t="shared" si="7"/>
        <v>64.5628455775715</v>
      </c>
      <c r="Z31" s="47">
        <v>72402.72676</v>
      </c>
      <c r="AA31" s="47">
        <v>45166.12697999999</v>
      </c>
      <c r="AB31" s="44">
        <f t="shared" si="8"/>
        <v>62.38180383691393</v>
      </c>
      <c r="AC31" s="47">
        <v>0</v>
      </c>
      <c r="AD31" s="47">
        <v>0</v>
      </c>
      <c r="AE31" s="44">
        <f t="shared" si="9"/>
        <v>0</v>
      </c>
      <c r="AF31" s="47">
        <v>32428.89242</v>
      </c>
      <c r="AG31" s="47">
        <v>20898.54224</v>
      </c>
      <c r="AH31" s="44">
        <f t="shared" si="10"/>
        <v>64.44420601645697</v>
      </c>
      <c r="AI31" s="47">
        <v>719</v>
      </c>
      <c r="AJ31" s="47">
        <v>563.9899499999999</v>
      </c>
      <c r="AK31" s="44">
        <f t="shared" si="11"/>
        <v>78.44088317107092</v>
      </c>
      <c r="AL31" s="47">
        <v>2208.8</v>
      </c>
      <c r="AM31" s="47">
        <v>1638.1054</v>
      </c>
      <c r="AN31" s="44">
        <f t="shared" si="12"/>
        <v>74.16268562115175</v>
      </c>
      <c r="AO31" s="47">
        <v>0</v>
      </c>
      <c r="AP31" s="47">
        <v>0</v>
      </c>
      <c r="AQ31" s="44">
        <f t="shared" si="23"/>
        <v>0</v>
      </c>
      <c r="AR31" s="47">
        <v>328366.13324</v>
      </c>
      <c r="AS31" s="47">
        <v>545882.92751</v>
      </c>
      <c r="AT31" s="47">
        <v>376160.4135</v>
      </c>
      <c r="AU31" s="44">
        <f t="shared" si="13"/>
        <v>68.90862390876094</v>
      </c>
      <c r="AV31" s="44">
        <f t="shared" si="24"/>
        <v>114.55517954559204</v>
      </c>
      <c r="AW31" s="47">
        <v>52099.299</v>
      </c>
      <c r="AX31" s="47">
        <v>76425.9</v>
      </c>
      <c r="AY31" s="47">
        <v>57319.425</v>
      </c>
      <c r="AZ31" s="44">
        <f t="shared" si="14"/>
        <v>75.00000000000001</v>
      </c>
      <c r="BA31" s="44">
        <f t="shared" si="25"/>
        <v>110.01957051283935</v>
      </c>
      <c r="BB31" s="47">
        <v>23331.6968</v>
      </c>
      <c r="BC31" s="47">
        <v>118023.54351</v>
      </c>
      <c r="BD31" s="47">
        <v>51775.32558</v>
      </c>
      <c r="BE31" s="44">
        <f t="shared" si="15"/>
        <v>43.86864183213846</v>
      </c>
      <c r="BF31" s="45">
        <f t="shared" si="26"/>
        <v>221.90981660622296</v>
      </c>
      <c r="BG31" s="47">
        <v>248488.80622</v>
      </c>
      <c r="BH31" s="47">
        <v>345905.56</v>
      </c>
      <c r="BI31" s="47">
        <v>263041.22692</v>
      </c>
      <c r="BJ31" s="44">
        <f t="shared" si="16"/>
        <v>76.0442321077464</v>
      </c>
      <c r="BK31" s="44">
        <f t="shared" si="27"/>
        <v>105.85636871188314</v>
      </c>
      <c r="BL31" s="47">
        <v>4446.33122</v>
      </c>
      <c r="BM31" s="47">
        <v>5527.924</v>
      </c>
      <c r="BN31" s="47">
        <v>4024.436</v>
      </c>
      <c r="BO31" s="45">
        <f t="shared" si="17"/>
        <v>72.80194156070164</v>
      </c>
      <c r="BP31" s="45">
        <f t="shared" si="28"/>
        <v>90.51138569924171</v>
      </c>
      <c r="BQ31" s="48">
        <v>-330.68751000000003</v>
      </c>
      <c r="BR31" s="48">
        <v>-588.9274300000001</v>
      </c>
      <c r="BS31" s="45">
        <f t="shared" si="29"/>
        <v>178.09182753833068</v>
      </c>
      <c r="BT31" s="48"/>
      <c r="BU31" s="48"/>
      <c r="BV31" s="48">
        <v>0</v>
      </c>
      <c r="BW31" s="48">
        <v>0</v>
      </c>
      <c r="BX31" s="48">
        <v>0</v>
      </c>
      <c r="BY31" s="48">
        <v>0</v>
      </c>
      <c r="BZ31" s="45">
        <f t="shared" si="34"/>
        <v>0</v>
      </c>
      <c r="CA31" s="45">
        <f t="shared" si="34"/>
        <v>0</v>
      </c>
      <c r="CB31" s="45">
        <f t="shared" si="34"/>
        <v>0</v>
      </c>
      <c r="CC31" s="65">
        <v>0</v>
      </c>
      <c r="CD31" s="65">
        <v>0</v>
      </c>
      <c r="CE31" s="65">
        <v>0</v>
      </c>
      <c r="CF31" s="65">
        <v>0</v>
      </c>
      <c r="CG31" s="65">
        <v>0</v>
      </c>
      <c r="CH31" s="65">
        <f t="shared" si="21"/>
        <v>0</v>
      </c>
      <c r="CI31" s="65">
        <v>0</v>
      </c>
      <c r="CJ31" s="65">
        <v>0</v>
      </c>
      <c r="CK31" s="65">
        <v>0</v>
      </c>
      <c r="CL31" s="65">
        <v>0</v>
      </c>
      <c r="CM31" s="45">
        <f t="shared" si="30"/>
      </c>
      <c r="CN31" s="45">
        <f t="shared" si="31"/>
      </c>
      <c r="CO31" s="45">
        <f t="shared" si="32"/>
      </c>
      <c r="CP31" s="45">
        <f t="shared" si="33"/>
      </c>
      <c r="CQ31" s="45">
        <f t="shared" si="22"/>
      </c>
    </row>
    <row r="32" spans="1:95" s="79" customFormat="1" ht="12.75">
      <c r="A32" s="69" t="s">
        <v>53</v>
      </c>
      <c r="B32" s="70" t="s">
        <v>54</v>
      </c>
      <c r="C32" s="71">
        <v>565370.1836900001</v>
      </c>
      <c r="D32" s="71">
        <v>950380.98964</v>
      </c>
      <c r="E32" s="71">
        <v>611379.17613</v>
      </c>
      <c r="F32" s="72">
        <f t="shared" si="0"/>
        <v>64.32990377486271</v>
      </c>
      <c r="G32" s="72">
        <f t="shared" si="1"/>
        <v>108.13785264368086</v>
      </c>
      <c r="H32" s="71">
        <v>242480.21532</v>
      </c>
      <c r="I32" s="71">
        <v>348799.9</v>
      </c>
      <c r="J32" s="71">
        <v>238405.75222999998</v>
      </c>
      <c r="K32" s="73">
        <f t="shared" si="2"/>
        <v>68.35029259756095</v>
      </c>
      <c r="L32" s="74">
        <f t="shared" si="3"/>
        <v>98.31967194328702</v>
      </c>
      <c r="M32" s="74">
        <v>2000</v>
      </c>
      <c r="N32" s="75">
        <v>182151.88174</v>
      </c>
      <c r="O32" s="75">
        <v>14277.47768</v>
      </c>
      <c r="P32" s="75">
        <v>12399.23732</v>
      </c>
      <c r="Q32" s="75">
        <v>553642.9071699999</v>
      </c>
      <c r="R32" s="75">
        <v>978629.1085399999</v>
      </c>
      <c r="S32" s="75">
        <v>583235.9949299999</v>
      </c>
      <c r="T32" s="73">
        <f t="shared" si="4"/>
        <v>59.59724576352728</v>
      </c>
      <c r="U32" s="74">
        <f t="shared" si="5"/>
        <v>105.34515793063584</v>
      </c>
      <c r="V32" s="75">
        <f t="shared" si="6"/>
        <v>28143.18120000011</v>
      </c>
      <c r="W32" s="75">
        <v>440926.49387</v>
      </c>
      <c r="X32" s="75">
        <v>305234.30043</v>
      </c>
      <c r="Y32" s="74">
        <f t="shared" si="7"/>
        <v>69.22566565482757</v>
      </c>
      <c r="Z32" s="75">
        <v>92204.42976</v>
      </c>
      <c r="AA32" s="75">
        <v>68633.06468000001</v>
      </c>
      <c r="AB32" s="74">
        <f t="shared" si="8"/>
        <v>74.43575634993441</v>
      </c>
      <c r="AC32" s="75">
        <v>0</v>
      </c>
      <c r="AD32" s="75">
        <v>0</v>
      </c>
      <c r="AE32" s="74">
        <f t="shared" si="9"/>
        <v>0</v>
      </c>
      <c r="AF32" s="75">
        <v>47649.31314</v>
      </c>
      <c r="AG32" s="75">
        <v>28175.111530000002</v>
      </c>
      <c r="AH32" s="74">
        <f t="shared" si="10"/>
        <v>59.130152510735655</v>
      </c>
      <c r="AI32" s="75">
        <v>1125.445</v>
      </c>
      <c r="AJ32" s="75">
        <v>913.31</v>
      </c>
      <c r="AK32" s="74">
        <f t="shared" si="11"/>
        <v>81.1510113777217</v>
      </c>
      <c r="AL32" s="75">
        <v>2014.125</v>
      </c>
      <c r="AM32" s="75">
        <v>1480.888</v>
      </c>
      <c r="AN32" s="74">
        <f t="shared" si="12"/>
        <v>73.52512877800534</v>
      </c>
      <c r="AO32" s="75">
        <v>0</v>
      </c>
      <c r="AP32" s="75">
        <v>0</v>
      </c>
      <c r="AQ32" s="74">
        <f t="shared" si="23"/>
        <v>0</v>
      </c>
      <c r="AR32" s="75">
        <v>331768.00726</v>
      </c>
      <c r="AS32" s="75">
        <v>601705.63257</v>
      </c>
      <c r="AT32" s="75">
        <v>374929.52137000003</v>
      </c>
      <c r="AU32" s="74">
        <f t="shared" si="13"/>
        <v>62.31112043419043</v>
      </c>
      <c r="AV32" s="74">
        <f t="shared" si="24"/>
        <v>113.00954678133725</v>
      </c>
      <c r="AW32" s="75">
        <v>10283.385</v>
      </c>
      <c r="AX32" s="75">
        <v>34318.7</v>
      </c>
      <c r="AY32" s="75">
        <v>25739.025</v>
      </c>
      <c r="AZ32" s="74">
        <f t="shared" si="14"/>
        <v>75.00000000000001</v>
      </c>
      <c r="BA32" s="74">
        <f t="shared" si="25"/>
        <v>250.29720272069946</v>
      </c>
      <c r="BB32" s="75">
        <v>23994.271</v>
      </c>
      <c r="BC32" s="75">
        <v>149467.24116</v>
      </c>
      <c r="BD32" s="75">
        <v>31176.886730000002</v>
      </c>
      <c r="BE32" s="74">
        <f t="shared" si="15"/>
        <v>20.858675444893052</v>
      </c>
      <c r="BF32" s="76">
        <f t="shared" si="26"/>
        <v>129.93471120668764</v>
      </c>
      <c r="BG32" s="75">
        <v>293473.02717</v>
      </c>
      <c r="BH32" s="75">
        <v>410630.86791000003</v>
      </c>
      <c r="BI32" s="75">
        <v>311934.27614</v>
      </c>
      <c r="BJ32" s="74">
        <f t="shared" si="16"/>
        <v>75.96464379983439</v>
      </c>
      <c r="BK32" s="74">
        <f t="shared" si="27"/>
        <v>106.29061183169857</v>
      </c>
      <c r="BL32" s="75">
        <v>4017.32409</v>
      </c>
      <c r="BM32" s="75">
        <v>7288.8235</v>
      </c>
      <c r="BN32" s="75">
        <v>6079.3335</v>
      </c>
      <c r="BO32" s="76">
        <f t="shared" si="17"/>
        <v>83.40623833187894</v>
      </c>
      <c r="BP32" s="76">
        <f t="shared" si="28"/>
        <v>151.32793281808637</v>
      </c>
      <c r="BQ32" s="77">
        <v>-2604.08478</v>
      </c>
      <c r="BR32" s="77">
        <v>-2604.08478</v>
      </c>
      <c r="BS32" s="76">
        <f t="shared" si="29"/>
        <v>100</v>
      </c>
      <c r="BT32" s="77"/>
      <c r="BU32" s="77"/>
      <c r="BV32" s="77">
        <v>0</v>
      </c>
      <c r="BW32" s="77">
        <v>0</v>
      </c>
      <c r="BX32" s="77">
        <v>0</v>
      </c>
      <c r="BY32" s="77">
        <v>0</v>
      </c>
      <c r="BZ32" s="76">
        <f t="shared" si="34"/>
        <v>0</v>
      </c>
      <c r="CA32" s="76">
        <f t="shared" si="34"/>
        <v>0</v>
      </c>
      <c r="CB32" s="76">
        <f t="shared" si="34"/>
        <v>0</v>
      </c>
      <c r="CC32" s="78">
        <v>0</v>
      </c>
      <c r="CD32" s="78">
        <v>0</v>
      </c>
      <c r="CE32" s="78">
        <v>0</v>
      </c>
      <c r="CF32" s="78">
        <v>0</v>
      </c>
      <c r="CG32" s="78">
        <v>0</v>
      </c>
      <c r="CH32" s="78">
        <f t="shared" si="21"/>
        <v>0</v>
      </c>
      <c r="CI32" s="78">
        <v>0</v>
      </c>
      <c r="CJ32" s="78">
        <v>0</v>
      </c>
      <c r="CK32" s="78">
        <v>0</v>
      </c>
      <c r="CL32" s="78">
        <v>0</v>
      </c>
      <c r="CM32" s="76">
        <f t="shared" si="30"/>
      </c>
      <c r="CN32" s="76">
        <f t="shared" si="31"/>
      </c>
      <c r="CO32" s="76">
        <f t="shared" si="32"/>
      </c>
      <c r="CP32" s="76">
        <f t="shared" si="33"/>
      </c>
      <c r="CQ32" s="76">
        <f t="shared" si="22"/>
      </c>
    </row>
    <row r="33" spans="1:95" ht="12.75">
      <c r="A33" s="13" t="s">
        <v>55</v>
      </c>
      <c r="B33" s="14" t="s">
        <v>102</v>
      </c>
      <c r="C33" s="46">
        <v>960478.5841699999</v>
      </c>
      <c r="D33" s="46">
        <v>1816016.30384</v>
      </c>
      <c r="E33" s="46">
        <v>1324095.32323</v>
      </c>
      <c r="F33" s="43">
        <f t="shared" si="0"/>
        <v>72.91208346699179</v>
      </c>
      <c r="G33" s="43">
        <f t="shared" si="1"/>
        <v>137.85787055046316</v>
      </c>
      <c r="H33" s="46">
        <v>470296.33935</v>
      </c>
      <c r="I33" s="46">
        <v>758936.1</v>
      </c>
      <c r="J33" s="46">
        <v>645773.5441</v>
      </c>
      <c r="K33" s="42">
        <f t="shared" si="2"/>
        <v>85.08931701891636</v>
      </c>
      <c r="L33" s="44">
        <f t="shared" si="3"/>
        <v>137.31204988593538</v>
      </c>
      <c r="M33" s="44">
        <v>3554.1</v>
      </c>
      <c r="N33" s="47">
        <v>529645.02594</v>
      </c>
      <c r="O33" s="47">
        <v>11121.349279999999</v>
      </c>
      <c r="P33" s="47">
        <v>25638.187489999997</v>
      </c>
      <c r="Q33" s="47">
        <v>958021.10901</v>
      </c>
      <c r="R33" s="47">
        <v>1881937.45451</v>
      </c>
      <c r="S33" s="47">
        <v>1208918.3206300002</v>
      </c>
      <c r="T33" s="42">
        <f t="shared" si="4"/>
        <v>64.23796485546679</v>
      </c>
      <c r="U33" s="44">
        <f t="shared" si="5"/>
        <v>126.18911099769736</v>
      </c>
      <c r="V33" s="47">
        <f t="shared" si="6"/>
        <v>115177.00259999977</v>
      </c>
      <c r="W33" s="47">
        <v>823442.00283</v>
      </c>
      <c r="X33" s="47">
        <v>595385.31697</v>
      </c>
      <c r="Y33" s="44">
        <f t="shared" si="7"/>
        <v>72.3044628430155</v>
      </c>
      <c r="Z33" s="47">
        <v>132816.20288</v>
      </c>
      <c r="AA33" s="47">
        <v>97450.71777</v>
      </c>
      <c r="AB33" s="44">
        <f t="shared" si="8"/>
        <v>73.37261241992225</v>
      </c>
      <c r="AC33" s="47">
        <v>0</v>
      </c>
      <c r="AD33" s="47">
        <v>0</v>
      </c>
      <c r="AE33" s="44">
        <f t="shared" si="9"/>
        <v>0</v>
      </c>
      <c r="AF33" s="47">
        <v>51939.45388</v>
      </c>
      <c r="AG33" s="47">
        <v>24701.92791</v>
      </c>
      <c r="AH33" s="44">
        <f t="shared" si="10"/>
        <v>47.55908286419587</v>
      </c>
      <c r="AI33" s="47">
        <v>50347.730520000005</v>
      </c>
      <c r="AJ33" s="47">
        <v>38163.76797</v>
      </c>
      <c r="AK33" s="44">
        <f t="shared" si="11"/>
        <v>75.80037387154903</v>
      </c>
      <c r="AL33" s="47">
        <v>2479.75</v>
      </c>
      <c r="AM33" s="47">
        <v>1842.0995</v>
      </c>
      <c r="AN33" s="44">
        <f t="shared" si="12"/>
        <v>74.28569412239138</v>
      </c>
      <c r="AO33" s="47">
        <v>0</v>
      </c>
      <c r="AP33" s="47">
        <v>0</v>
      </c>
      <c r="AQ33" s="44">
        <f t="shared" si="23"/>
        <v>0</v>
      </c>
      <c r="AR33" s="47">
        <v>491371.50258</v>
      </c>
      <c r="AS33" s="47">
        <v>1057494.13399</v>
      </c>
      <c r="AT33" s="47">
        <v>678223.5297999999</v>
      </c>
      <c r="AU33" s="44">
        <f t="shared" si="13"/>
        <v>64.13496850720246</v>
      </c>
      <c r="AV33" s="44">
        <f t="shared" si="24"/>
        <v>138.02663081577032</v>
      </c>
      <c r="AW33" s="47">
        <v>67429.2675</v>
      </c>
      <c r="AX33" s="47">
        <v>160512.9</v>
      </c>
      <c r="AY33" s="47">
        <v>120384.675</v>
      </c>
      <c r="AZ33" s="44">
        <f t="shared" si="14"/>
        <v>75</v>
      </c>
      <c r="BA33" s="44">
        <f t="shared" si="25"/>
        <v>178.5347512487808</v>
      </c>
      <c r="BB33" s="47">
        <v>33301.91841</v>
      </c>
      <c r="BC33" s="47">
        <v>239089.72615</v>
      </c>
      <c r="BD33" s="47">
        <v>80806.283</v>
      </c>
      <c r="BE33" s="44">
        <f t="shared" si="15"/>
        <v>33.797471895259854</v>
      </c>
      <c r="BF33" s="45">
        <f t="shared" si="26"/>
        <v>242.64753160807467</v>
      </c>
      <c r="BG33" s="47">
        <v>371292.74212</v>
      </c>
      <c r="BH33" s="47">
        <v>520277.17183999997</v>
      </c>
      <c r="BI33" s="47">
        <v>371006.07034</v>
      </c>
      <c r="BJ33" s="44">
        <f t="shared" si="16"/>
        <v>71.30931173241922</v>
      </c>
      <c r="BK33" s="44">
        <f t="shared" si="27"/>
        <v>99.9227909012271</v>
      </c>
      <c r="BL33" s="47">
        <v>19347.57455</v>
      </c>
      <c r="BM33" s="47">
        <v>137614.336</v>
      </c>
      <c r="BN33" s="47">
        <v>106026.50146</v>
      </c>
      <c r="BO33" s="45">
        <f t="shared" si="17"/>
        <v>77.04611637264303</v>
      </c>
      <c r="BP33" s="45">
        <f t="shared" si="28"/>
        <v>548.0092669290167</v>
      </c>
      <c r="BQ33" s="48">
        <v>-6694.576150000001</v>
      </c>
      <c r="BR33" s="48">
        <v>-6694.576150000001</v>
      </c>
      <c r="BS33" s="45">
        <f t="shared" si="29"/>
        <v>100</v>
      </c>
      <c r="BT33" s="48"/>
      <c r="BU33" s="48"/>
      <c r="BV33" s="48">
        <v>0</v>
      </c>
      <c r="BW33" s="48">
        <v>0</v>
      </c>
      <c r="BX33" s="48">
        <v>0</v>
      </c>
      <c r="BY33" s="48">
        <v>0</v>
      </c>
      <c r="BZ33" s="45">
        <f t="shared" si="34"/>
        <v>0</v>
      </c>
      <c r="CA33" s="45">
        <f t="shared" si="34"/>
        <v>0</v>
      </c>
      <c r="CB33" s="45">
        <f t="shared" si="34"/>
        <v>0</v>
      </c>
      <c r="CC33" s="65">
        <v>0</v>
      </c>
      <c r="CD33" s="65">
        <v>0</v>
      </c>
      <c r="CE33" s="65">
        <v>0</v>
      </c>
      <c r="CF33" s="65">
        <v>0</v>
      </c>
      <c r="CG33" s="65">
        <v>0</v>
      </c>
      <c r="CH33" s="65">
        <f t="shared" si="21"/>
        <v>0</v>
      </c>
      <c r="CI33" s="65">
        <v>0</v>
      </c>
      <c r="CJ33" s="65">
        <v>0</v>
      </c>
      <c r="CK33" s="65">
        <v>0</v>
      </c>
      <c r="CL33" s="65">
        <v>0</v>
      </c>
      <c r="CM33" s="45">
        <f t="shared" si="30"/>
      </c>
      <c r="CN33" s="45">
        <f t="shared" si="31"/>
      </c>
      <c r="CO33" s="45">
        <f t="shared" si="32"/>
      </c>
      <c r="CP33" s="45">
        <f t="shared" si="33"/>
      </c>
      <c r="CQ33" s="45">
        <f t="shared" si="22"/>
      </c>
    </row>
    <row r="34" spans="1:95" s="79" customFormat="1" ht="12.75">
      <c r="A34" s="69" t="s">
        <v>56</v>
      </c>
      <c r="B34" s="70" t="s">
        <v>57</v>
      </c>
      <c r="C34" s="71">
        <v>627771.78994</v>
      </c>
      <c r="D34" s="71">
        <v>1083758.20822</v>
      </c>
      <c r="E34" s="71">
        <v>746528.1676</v>
      </c>
      <c r="F34" s="72">
        <f t="shared" si="0"/>
        <v>68.88327690971978</v>
      </c>
      <c r="G34" s="72">
        <f t="shared" si="1"/>
        <v>118.91712554833825</v>
      </c>
      <c r="H34" s="71">
        <v>267524.00565</v>
      </c>
      <c r="I34" s="71">
        <v>411612.72038</v>
      </c>
      <c r="J34" s="71">
        <v>283134.34395999997</v>
      </c>
      <c r="K34" s="73">
        <f t="shared" si="2"/>
        <v>68.78658747441307</v>
      </c>
      <c r="L34" s="74">
        <f t="shared" si="3"/>
        <v>105.83511684197151</v>
      </c>
      <c r="M34" s="74">
        <v>0</v>
      </c>
      <c r="N34" s="75">
        <v>221584.93016999998</v>
      </c>
      <c r="O34" s="75">
        <v>9999.02767</v>
      </c>
      <c r="P34" s="75">
        <v>12740.72165</v>
      </c>
      <c r="Q34" s="75">
        <v>657347.27056</v>
      </c>
      <c r="R34" s="75">
        <v>1126793.1948499999</v>
      </c>
      <c r="S34" s="75">
        <v>730762.7569400001</v>
      </c>
      <c r="T34" s="73">
        <f t="shared" si="4"/>
        <v>64.85331649853283</v>
      </c>
      <c r="U34" s="74">
        <f t="shared" si="5"/>
        <v>111.16844773957256</v>
      </c>
      <c r="V34" s="75">
        <f t="shared" si="6"/>
        <v>15765.410659999936</v>
      </c>
      <c r="W34" s="75">
        <v>572070.1580299999</v>
      </c>
      <c r="X34" s="75">
        <v>390601.91311</v>
      </c>
      <c r="Y34" s="74">
        <f t="shared" si="7"/>
        <v>68.27867310105633</v>
      </c>
      <c r="Z34" s="75">
        <v>87346.38283</v>
      </c>
      <c r="AA34" s="75">
        <v>60266.31038</v>
      </c>
      <c r="AB34" s="74">
        <f t="shared" si="8"/>
        <v>68.99691598826108</v>
      </c>
      <c r="AC34" s="75">
        <v>0</v>
      </c>
      <c r="AD34" s="75">
        <v>0</v>
      </c>
      <c r="AE34" s="74">
        <f t="shared" si="9"/>
        <v>0</v>
      </c>
      <c r="AF34" s="75">
        <v>25094.94</v>
      </c>
      <c r="AG34" s="75">
        <v>13649.10159</v>
      </c>
      <c r="AH34" s="74">
        <f t="shared" si="10"/>
        <v>54.38985544496222</v>
      </c>
      <c r="AI34" s="75">
        <v>38403.04</v>
      </c>
      <c r="AJ34" s="75">
        <v>25437.52545</v>
      </c>
      <c r="AK34" s="74">
        <f t="shared" si="11"/>
        <v>66.23831199300889</v>
      </c>
      <c r="AL34" s="75">
        <v>4356.6</v>
      </c>
      <c r="AM34" s="75">
        <v>3340.671</v>
      </c>
      <c r="AN34" s="74">
        <f t="shared" si="12"/>
        <v>76.68069136482578</v>
      </c>
      <c r="AO34" s="75">
        <v>0</v>
      </c>
      <c r="AP34" s="75">
        <v>0</v>
      </c>
      <c r="AQ34" s="74">
        <f t="shared" si="23"/>
        <v>0</v>
      </c>
      <c r="AR34" s="75">
        <v>368779.7563</v>
      </c>
      <c r="AS34" s="75">
        <v>671480.32991</v>
      </c>
      <c r="AT34" s="75">
        <v>464054.10988</v>
      </c>
      <c r="AU34" s="74">
        <f t="shared" si="13"/>
        <v>69.10911447580277</v>
      </c>
      <c r="AV34" s="74">
        <f t="shared" si="24"/>
        <v>125.83502807634997</v>
      </c>
      <c r="AW34" s="75">
        <v>66719.4045</v>
      </c>
      <c r="AX34" s="75">
        <v>74883.1</v>
      </c>
      <c r="AY34" s="75">
        <v>56162.325</v>
      </c>
      <c r="AZ34" s="74">
        <f t="shared" si="14"/>
        <v>74.99999999999999</v>
      </c>
      <c r="BA34" s="74">
        <f t="shared" si="25"/>
        <v>84.17689789182695</v>
      </c>
      <c r="BB34" s="75">
        <v>36081.78074</v>
      </c>
      <c r="BC34" s="75">
        <v>147553.10072</v>
      </c>
      <c r="BD34" s="75">
        <v>58795.50494</v>
      </c>
      <c r="BE34" s="74">
        <f t="shared" si="15"/>
        <v>39.847014161750245</v>
      </c>
      <c r="BF34" s="76">
        <f t="shared" si="26"/>
        <v>162.95067409136968</v>
      </c>
      <c r="BG34" s="75">
        <v>264046.20724</v>
      </c>
      <c r="BH34" s="75">
        <v>431315.08189</v>
      </c>
      <c r="BI34" s="75">
        <v>333845.23264</v>
      </c>
      <c r="BJ34" s="74">
        <f t="shared" si="16"/>
        <v>77.40170623691334</v>
      </c>
      <c r="BK34" s="74">
        <f t="shared" si="27"/>
        <v>126.434398028129</v>
      </c>
      <c r="BL34" s="75">
        <v>1932.36382</v>
      </c>
      <c r="BM34" s="75">
        <v>17729.047300000002</v>
      </c>
      <c r="BN34" s="75">
        <v>15251.0473</v>
      </c>
      <c r="BO34" s="76">
        <f t="shared" si="17"/>
        <v>86.0229376228242</v>
      </c>
      <c r="BP34" s="76">
        <f t="shared" si="28"/>
        <v>789.2430577591749</v>
      </c>
      <c r="BQ34" s="77">
        <v>-1420.79747</v>
      </c>
      <c r="BR34" s="77">
        <v>-1420.79747</v>
      </c>
      <c r="BS34" s="76">
        <f t="shared" si="29"/>
        <v>100</v>
      </c>
      <c r="BT34" s="77"/>
      <c r="BU34" s="77"/>
      <c r="BV34" s="77">
        <v>0</v>
      </c>
      <c r="BW34" s="77">
        <v>0</v>
      </c>
      <c r="BX34" s="77">
        <v>0</v>
      </c>
      <c r="BY34" s="77">
        <v>0</v>
      </c>
      <c r="BZ34" s="76">
        <f t="shared" si="34"/>
        <v>0</v>
      </c>
      <c r="CA34" s="76">
        <f t="shared" si="34"/>
        <v>0</v>
      </c>
      <c r="CB34" s="76">
        <f t="shared" si="34"/>
        <v>0</v>
      </c>
      <c r="CC34" s="78">
        <v>0</v>
      </c>
      <c r="CD34" s="78">
        <v>0</v>
      </c>
      <c r="CE34" s="78">
        <v>0</v>
      </c>
      <c r="CF34" s="78">
        <v>0</v>
      </c>
      <c r="CG34" s="78">
        <v>0</v>
      </c>
      <c r="CH34" s="78">
        <f t="shared" si="21"/>
        <v>0</v>
      </c>
      <c r="CI34" s="78">
        <v>0</v>
      </c>
      <c r="CJ34" s="78">
        <v>0</v>
      </c>
      <c r="CK34" s="78">
        <v>0</v>
      </c>
      <c r="CL34" s="78">
        <v>0</v>
      </c>
      <c r="CM34" s="76">
        <f t="shared" si="30"/>
      </c>
      <c r="CN34" s="76">
        <f t="shared" si="31"/>
      </c>
      <c r="CO34" s="76">
        <f t="shared" si="32"/>
      </c>
      <c r="CP34" s="76">
        <f t="shared" si="33"/>
      </c>
      <c r="CQ34" s="76">
        <f t="shared" si="22"/>
      </c>
    </row>
    <row r="35" spans="1:95" ht="12.75">
      <c r="A35" s="13" t="s">
        <v>58</v>
      </c>
      <c r="B35" s="14" t="s">
        <v>59</v>
      </c>
      <c r="C35" s="46">
        <v>395272.35189999995</v>
      </c>
      <c r="D35" s="46">
        <v>696499.31766</v>
      </c>
      <c r="E35" s="46">
        <v>458069.34046</v>
      </c>
      <c r="F35" s="43">
        <f t="shared" si="0"/>
        <v>65.7673782077715</v>
      </c>
      <c r="G35" s="43">
        <f t="shared" si="1"/>
        <v>115.88701771276102</v>
      </c>
      <c r="H35" s="46">
        <v>131125.12777</v>
      </c>
      <c r="I35" s="46">
        <v>185466.27</v>
      </c>
      <c r="J35" s="46">
        <v>137055.56228</v>
      </c>
      <c r="K35" s="42">
        <f t="shared" si="2"/>
        <v>73.89783720781143</v>
      </c>
      <c r="L35" s="44">
        <f t="shared" si="3"/>
        <v>104.52272925171313</v>
      </c>
      <c r="M35" s="44">
        <v>2000</v>
      </c>
      <c r="N35" s="47">
        <v>96941.08563</v>
      </c>
      <c r="O35" s="47">
        <v>2019.07655</v>
      </c>
      <c r="P35" s="47">
        <v>8848.082</v>
      </c>
      <c r="Q35" s="47">
        <v>391232.01061</v>
      </c>
      <c r="R35" s="47">
        <v>717296.85641</v>
      </c>
      <c r="S35" s="47">
        <v>429549.47475</v>
      </c>
      <c r="T35" s="42">
        <f t="shared" si="4"/>
        <v>59.884477522995525</v>
      </c>
      <c r="U35" s="44">
        <f t="shared" si="5"/>
        <v>109.79405138149517</v>
      </c>
      <c r="V35" s="47">
        <f t="shared" si="6"/>
        <v>28519.865709999984</v>
      </c>
      <c r="W35" s="47">
        <v>377206.22</v>
      </c>
      <c r="X35" s="47">
        <v>205589.41598</v>
      </c>
      <c r="Y35" s="44">
        <f t="shared" si="7"/>
        <v>54.50318819769196</v>
      </c>
      <c r="Z35" s="47">
        <v>61288.358770000006</v>
      </c>
      <c r="AA35" s="47">
        <v>42984.99737</v>
      </c>
      <c r="AB35" s="44">
        <f t="shared" si="8"/>
        <v>70.13566398687885</v>
      </c>
      <c r="AC35" s="47">
        <v>0</v>
      </c>
      <c r="AD35" s="47">
        <v>0</v>
      </c>
      <c r="AE35" s="44">
        <f t="shared" si="9"/>
        <v>0</v>
      </c>
      <c r="AF35" s="47">
        <v>19995.28027</v>
      </c>
      <c r="AG35" s="47">
        <v>10715.171859999999</v>
      </c>
      <c r="AH35" s="44">
        <f t="shared" si="10"/>
        <v>53.58850546384464</v>
      </c>
      <c r="AI35" s="47">
        <v>17248.51264</v>
      </c>
      <c r="AJ35" s="47">
        <v>2457.43643</v>
      </c>
      <c r="AK35" s="44">
        <f t="shared" si="11"/>
        <v>14.24723674029206</v>
      </c>
      <c r="AL35" s="47">
        <v>1960.75</v>
      </c>
      <c r="AM35" s="47">
        <v>1437.2815</v>
      </c>
      <c r="AN35" s="44">
        <f t="shared" si="12"/>
        <v>73.30263929618769</v>
      </c>
      <c r="AO35" s="47">
        <v>0</v>
      </c>
      <c r="AP35" s="47">
        <v>0</v>
      </c>
      <c r="AQ35" s="44">
        <f t="shared" si="23"/>
        <v>0</v>
      </c>
      <c r="AR35" s="47">
        <v>269023.63967</v>
      </c>
      <c r="AS35" s="47">
        <v>511879.74526999996</v>
      </c>
      <c r="AT35" s="47">
        <v>322289.36413</v>
      </c>
      <c r="AU35" s="44">
        <f t="shared" si="13"/>
        <v>62.961929458647134</v>
      </c>
      <c r="AV35" s="44">
        <f t="shared" si="24"/>
        <v>119.79964456853635</v>
      </c>
      <c r="AW35" s="47">
        <v>59333.022</v>
      </c>
      <c r="AX35" s="47">
        <v>92597.2</v>
      </c>
      <c r="AY35" s="47">
        <v>69447.9</v>
      </c>
      <c r="AZ35" s="44">
        <f t="shared" si="14"/>
        <v>75</v>
      </c>
      <c r="BA35" s="44">
        <f t="shared" si="25"/>
        <v>117.04763664321698</v>
      </c>
      <c r="BB35" s="47">
        <v>24430.3303</v>
      </c>
      <c r="BC35" s="47">
        <v>129134.15527</v>
      </c>
      <c r="BD35" s="47">
        <v>23743.0563</v>
      </c>
      <c r="BE35" s="44">
        <f t="shared" si="15"/>
        <v>18.38634887133993</v>
      </c>
      <c r="BF35" s="45">
        <f t="shared" si="26"/>
        <v>97.18680021284854</v>
      </c>
      <c r="BG35" s="47">
        <v>175222.08766999998</v>
      </c>
      <c r="BH35" s="47">
        <v>269979.231</v>
      </c>
      <c r="BI35" s="47">
        <v>209767.09883</v>
      </c>
      <c r="BJ35" s="44">
        <f t="shared" si="16"/>
        <v>77.69749474914238</v>
      </c>
      <c r="BK35" s="44">
        <f t="shared" si="27"/>
        <v>119.71498663174216</v>
      </c>
      <c r="BL35" s="47">
        <v>10038.1997</v>
      </c>
      <c r="BM35" s="47">
        <v>20169.159</v>
      </c>
      <c r="BN35" s="47">
        <v>19331.309</v>
      </c>
      <c r="BO35" s="45">
        <f t="shared" si="17"/>
        <v>95.8458852944736</v>
      </c>
      <c r="BP35" s="45">
        <f t="shared" si="28"/>
        <v>192.57744991863436</v>
      </c>
      <c r="BQ35" s="48">
        <v>-2610.06256</v>
      </c>
      <c r="BR35" s="48">
        <v>-2610.06256</v>
      </c>
      <c r="BS35" s="45">
        <f t="shared" si="29"/>
        <v>100</v>
      </c>
      <c r="BT35" s="48"/>
      <c r="BU35" s="48"/>
      <c r="BV35" s="48">
        <v>0</v>
      </c>
      <c r="BW35" s="48">
        <v>0</v>
      </c>
      <c r="BX35" s="48">
        <v>0</v>
      </c>
      <c r="BY35" s="48">
        <v>0</v>
      </c>
      <c r="BZ35" s="45">
        <f t="shared" si="34"/>
        <v>0</v>
      </c>
      <c r="CA35" s="45">
        <f t="shared" si="34"/>
        <v>0</v>
      </c>
      <c r="CB35" s="45">
        <f t="shared" si="34"/>
        <v>0</v>
      </c>
      <c r="CC35" s="65">
        <v>0</v>
      </c>
      <c r="CD35" s="65">
        <v>0</v>
      </c>
      <c r="CE35" s="65">
        <v>0</v>
      </c>
      <c r="CF35" s="65">
        <v>0</v>
      </c>
      <c r="CG35" s="65">
        <v>0</v>
      </c>
      <c r="CH35" s="65">
        <f t="shared" si="21"/>
        <v>0</v>
      </c>
      <c r="CI35" s="65">
        <v>0</v>
      </c>
      <c r="CJ35" s="65">
        <v>0</v>
      </c>
      <c r="CK35" s="65">
        <v>0</v>
      </c>
      <c r="CL35" s="65">
        <v>0</v>
      </c>
      <c r="CM35" s="45">
        <f t="shared" si="30"/>
      </c>
      <c r="CN35" s="45">
        <f t="shared" si="31"/>
      </c>
      <c r="CO35" s="45">
        <f t="shared" si="32"/>
      </c>
      <c r="CP35" s="45">
        <f t="shared" si="33"/>
      </c>
      <c r="CQ35" s="45">
        <f t="shared" si="22"/>
      </c>
    </row>
    <row r="36" spans="1:95" s="79" customFormat="1" ht="12.75">
      <c r="A36" s="69" t="s">
        <v>60</v>
      </c>
      <c r="B36" s="70" t="s">
        <v>61</v>
      </c>
      <c r="C36" s="71">
        <v>414718.65683</v>
      </c>
      <c r="D36" s="71">
        <v>665422.72811</v>
      </c>
      <c r="E36" s="71">
        <v>449669.66307</v>
      </c>
      <c r="F36" s="72">
        <f t="shared" si="0"/>
        <v>67.57654105792219</v>
      </c>
      <c r="G36" s="72">
        <f t="shared" si="1"/>
        <v>108.42764261129612</v>
      </c>
      <c r="H36" s="71">
        <v>131045.90491</v>
      </c>
      <c r="I36" s="71">
        <v>207898.985</v>
      </c>
      <c r="J36" s="71">
        <v>141143.72525999998</v>
      </c>
      <c r="K36" s="73">
        <f t="shared" si="2"/>
        <v>67.89053119234805</v>
      </c>
      <c r="L36" s="74">
        <f t="shared" si="3"/>
        <v>107.70555963342386</v>
      </c>
      <c r="M36" s="74">
        <v>0</v>
      </c>
      <c r="N36" s="75">
        <v>106432.67113</v>
      </c>
      <c r="O36" s="75">
        <v>4011.02753</v>
      </c>
      <c r="P36" s="75">
        <v>9083.683570000001</v>
      </c>
      <c r="Q36" s="75">
        <v>403244.3778</v>
      </c>
      <c r="R36" s="75">
        <v>679409.04694</v>
      </c>
      <c r="S36" s="75">
        <v>435512.12019</v>
      </c>
      <c r="T36" s="73">
        <f t="shared" si="4"/>
        <v>64.10160744127697</v>
      </c>
      <c r="U36" s="74">
        <f t="shared" si="5"/>
        <v>108.00203156360038</v>
      </c>
      <c r="V36" s="75">
        <f t="shared" si="6"/>
        <v>14157.542880000023</v>
      </c>
      <c r="W36" s="75">
        <v>288722.31225</v>
      </c>
      <c r="X36" s="75">
        <v>219362.17777</v>
      </c>
      <c r="Y36" s="74">
        <f t="shared" si="7"/>
        <v>75.97687066874757</v>
      </c>
      <c r="Z36" s="75">
        <v>77905.26441</v>
      </c>
      <c r="AA36" s="75">
        <v>61124.48824</v>
      </c>
      <c r="AB36" s="74">
        <f t="shared" si="8"/>
        <v>78.46002282761522</v>
      </c>
      <c r="AC36" s="75">
        <v>0</v>
      </c>
      <c r="AD36" s="75">
        <v>0</v>
      </c>
      <c r="AE36" s="74">
        <f t="shared" si="9"/>
        <v>0</v>
      </c>
      <c r="AF36" s="75">
        <v>24438.80921</v>
      </c>
      <c r="AG36" s="75">
        <v>17908.68844</v>
      </c>
      <c r="AH36" s="74">
        <f t="shared" si="10"/>
        <v>73.27970968680434</v>
      </c>
      <c r="AI36" s="75">
        <v>541.4</v>
      </c>
      <c r="AJ36" s="75">
        <v>484.48929</v>
      </c>
      <c r="AK36" s="74">
        <f t="shared" si="11"/>
        <v>89.48823236054673</v>
      </c>
      <c r="AL36" s="75">
        <v>4551.336</v>
      </c>
      <c r="AM36" s="75">
        <v>3837.84135</v>
      </c>
      <c r="AN36" s="74">
        <f t="shared" si="12"/>
        <v>84.32340196373109</v>
      </c>
      <c r="AO36" s="75">
        <v>145</v>
      </c>
      <c r="AP36" s="75">
        <v>8.22467</v>
      </c>
      <c r="AQ36" s="74">
        <f t="shared" si="23"/>
        <v>5.672186206896551</v>
      </c>
      <c r="AR36" s="75">
        <v>286582.6238</v>
      </c>
      <c r="AS36" s="75">
        <v>457799.80905000004</v>
      </c>
      <c r="AT36" s="75">
        <v>309301.8414</v>
      </c>
      <c r="AU36" s="74">
        <f t="shared" si="13"/>
        <v>67.56268466818399</v>
      </c>
      <c r="AV36" s="74">
        <f t="shared" si="24"/>
        <v>107.92763263129841</v>
      </c>
      <c r="AW36" s="75">
        <v>103989.6255</v>
      </c>
      <c r="AX36" s="75">
        <v>131709.2</v>
      </c>
      <c r="AY36" s="75">
        <v>109681.9</v>
      </c>
      <c r="AZ36" s="74">
        <f t="shared" si="14"/>
        <v>83.2758076125282</v>
      </c>
      <c r="BA36" s="74">
        <f t="shared" si="25"/>
        <v>105.47388691192083</v>
      </c>
      <c r="BB36" s="75">
        <v>20186.5539</v>
      </c>
      <c r="BC36" s="75">
        <v>110910.13706000001</v>
      </c>
      <c r="BD36" s="75">
        <v>18610.02981</v>
      </c>
      <c r="BE36" s="74">
        <f t="shared" si="15"/>
        <v>16.779376802980934</v>
      </c>
      <c r="BF36" s="76">
        <f t="shared" si="26"/>
        <v>92.19022673305324</v>
      </c>
      <c r="BG36" s="75">
        <v>154856.87891</v>
      </c>
      <c r="BH36" s="75">
        <v>199876.34174</v>
      </c>
      <c r="BI36" s="75">
        <v>166686.62134</v>
      </c>
      <c r="BJ36" s="74">
        <f t="shared" si="16"/>
        <v>83.39487299443708</v>
      </c>
      <c r="BK36" s="74">
        <f t="shared" si="27"/>
        <v>107.63914558608354</v>
      </c>
      <c r="BL36" s="75">
        <v>7549.56549</v>
      </c>
      <c r="BM36" s="75">
        <v>15304.13025</v>
      </c>
      <c r="BN36" s="75">
        <v>14323.29025</v>
      </c>
      <c r="BO36" s="76">
        <f t="shared" si="17"/>
        <v>93.5910111585727</v>
      </c>
      <c r="BP36" s="76">
        <f t="shared" si="28"/>
        <v>189.72337241093328</v>
      </c>
      <c r="BQ36" s="77">
        <v>-1469.28703</v>
      </c>
      <c r="BR36" s="77">
        <v>-1469.28703</v>
      </c>
      <c r="BS36" s="76">
        <f t="shared" si="29"/>
        <v>100</v>
      </c>
      <c r="BT36" s="77"/>
      <c r="BU36" s="77"/>
      <c r="BV36" s="77">
        <v>0</v>
      </c>
      <c r="BW36" s="77">
        <v>0</v>
      </c>
      <c r="BX36" s="77">
        <v>0</v>
      </c>
      <c r="BY36" s="77">
        <v>0</v>
      </c>
      <c r="BZ36" s="76">
        <f t="shared" si="34"/>
        <v>0</v>
      </c>
      <c r="CA36" s="76">
        <f t="shared" si="34"/>
        <v>0</v>
      </c>
      <c r="CB36" s="76">
        <f t="shared" si="34"/>
        <v>0</v>
      </c>
      <c r="CC36" s="78">
        <v>11000</v>
      </c>
      <c r="CD36" s="78">
        <v>0</v>
      </c>
      <c r="CE36" s="78">
        <v>11000</v>
      </c>
      <c r="CF36" s="78">
        <v>0</v>
      </c>
      <c r="CG36" s="78">
        <v>0</v>
      </c>
      <c r="CH36" s="78">
        <f t="shared" si="21"/>
        <v>5000</v>
      </c>
      <c r="CI36" s="78">
        <v>0</v>
      </c>
      <c r="CJ36" s="78">
        <v>5000</v>
      </c>
      <c r="CK36" s="78">
        <v>0</v>
      </c>
      <c r="CL36" s="78">
        <v>0</v>
      </c>
      <c r="CM36" s="76">
        <f t="shared" si="30"/>
        <v>45.45454545454545</v>
      </c>
      <c r="CN36" s="76">
        <f t="shared" si="31"/>
      </c>
      <c r="CO36" s="76">
        <f t="shared" si="32"/>
        <v>45.45454545454545</v>
      </c>
      <c r="CP36" s="76">
        <f t="shared" si="33"/>
      </c>
      <c r="CQ36" s="76">
        <f t="shared" si="22"/>
      </c>
    </row>
    <row r="37" spans="1:95" ht="12.75">
      <c r="A37" s="13" t="s">
        <v>62</v>
      </c>
      <c r="B37" s="14" t="s">
        <v>63</v>
      </c>
      <c r="C37" s="46">
        <v>288564.76621</v>
      </c>
      <c r="D37" s="46">
        <v>467319.50869</v>
      </c>
      <c r="E37" s="46">
        <v>333517.22935000004</v>
      </c>
      <c r="F37" s="43">
        <f t="shared" si="0"/>
        <v>71.36813746229484</v>
      </c>
      <c r="G37" s="43">
        <f t="shared" si="1"/>
        <v>115.57794589076282</v>
      </c>
      <c r="H37" s="46">
        <v>69362.76528</v>
      </c>
      <c r="I37" s="46">
        <v>109494.13339</v>
      </c>
      <c r="J37" s="46">
        <v>73025.93197</v>
      </c>
      <c r="K37" s="42">
        <f t="shared" si="2"/>
        <v>66.69392204776278</v>
      </c>
      <c r="L37" s="44">
        <f t="shared" si="3"/>
        <v>105.28117164189277</v>
      </c>
      <c r="M37" s="44">
        <v>0</v>
      </c>
      <c r="N37" s="47">
        <v>52754.95458</v>
      </c>
      <c r="O37" s="47">
        <v>1767.52619</v>
      </c>
      <c r="P37" s="47">
        <v>4188.943200000001</v>
      </c>
      <c r="Q37" s="47">
        <v>294896.4204</v>
      </c>
      <c r="R37" s="47">
        <v>468962.85981</v>
      </c>
      <c r="S37" s="47">
        <v>330245.47670999996</v>
      </c>
      <c r="T37" s="42">
        <f t="shared" si="4"/>
        <v>70.42039040016915</v>
      </c>
      <c r="U37" s="44">
        <f t="shared" si="5"/>
        <v>111.98693977432896</v>
      </c>
      <c r="V37" s="47">
        <f t="shared" si="6"/>
        <v>3271.752640000079</v>
      </c>
      <c r="W37" s="47">
        <v>186518.0873</v>
      </c>
      <c r="X37" s="47">
        <v>142083.35501</v>
      </c>
      <c r="Y37" s="44">
        <f t="shared" si="7"/>
        <v>76.17671672853359</v>
      </c>
      <c r="Z37" s="47">
        <v>66731.97752</v>
      </c>
      <c r="AA37" s="47">
        <v>45452.44491</v>
      </c>
      <c r="AB37" s="44">
        <f t="shared" si="8"/>
        <v>68.11194063052845</v>
      </c>
      <c r="AC37" s="47">
        <v>0</v>
      </c>
      <c r="AD37" s="47">
        <v>0</v>
      </c>
      <c r="AE37" s="44">
        <f t="shared" si="9"/>
        <v>0</v>
      </c>
      <c r="AF37" s="47">
        <v>17158.19262</v>
      </c>
      <c r="AG37" s="47">
        <v>11704.33814</v>
      </c>
      <c r="AH37" s="44">
        <f t="shared" si="10"/>
        <v>68.21428339927331</v>
      </c>
      <c r="AI37" s="47">
        <v>0</v>
      </c>
      <c r="AJ37" s="47">
        <v>0</v>
      </c>
      <c r="AK37" s="44">
        <f t="shared" si="11"/>
        <v>0</v>
      </c>
      <c r="AL37" s="47">
        <v>2079</v>
      </c>
      <c r="AM37" s="47">
        <v>1578.77624</v>
      </c>
      <c r="AN37" s="44">
        <f t="shared" si="12"/>
        <v>75.93921308321308</v>
      </c>
      <c r="AO37" s="47">
        <v>20</v>
      </c>
      <c r="AP37" s="47">
        <v>5.01041</v>
      </c>
      <c r="AQ37" s="44">
        <f t="shared" si="23"/>
        <v>25.052050000000005</v>
      </c>
      <c r="AR37" s="47">
        <v>219833.38389</v>
      </c>
      <c r="AS37" s="47">
        <v>357342.82252</v>
      </c>
      <c r="AT37" s="47">
        <v>260387.73933</v>
      </c>
      <c r="AU37" s="44">
        <f t="shared" si="13"/>
        <v>72.86776812634217</v>
      </c>
      <c r="AV37" s="44">
        <f t="shared" si="24"/>
        <v>118.44776927070029</v>
      </c>
      <c r="AW37" s="47">
        <v>93656.049</v>
      </c>
      <c r="AX37" s="47">
        <v>135313.1</v>
      </c>
      <c r="AY37" s="47">
        <v>101484.825</v>
      </c>
      <c r="AZ37" s="44">
        <f t="shared" si="14"/>
        <v>75</v>
      </c>
      <c r="BA37" s="44">
        <f t="shared" si="25"/>
        <v>108.3590713932423</v>
      </c>
      <c r="BB37" s="47">
        <v>12107.66577</v>
      </c>
      <c r="BC37" s="47">
        <v>47901.329829999995</v>
      </c>
      <c r="BD37" s="47">
        <v>21446.35052</v>
      </c>
      <c r="BE37" s="44">
        <f t="shared" si="15"/>
        <v>44.771931376670096</v>
      </c>
      <c r="BF37" s="45">
        <f t="shared" si="26"/>
        <v>177.13034805717137</v>
      </c>
      <c r="BG37" s="47">
        <v>113128.72691</v>
      </c>
      <c r="BH37" s="47">
        <v>157036.85619</v>
      </c>
      <c r="BI37" s="47">
        <v>121663.48731</v>
      </c>
      <c r="BJ37" s="44">
        <f t="shared" si="16"/>
        <v>77.4744797251917</v>
      </c>
      <c r="BK37" s="44">
        <f t="shared" si="27"/>
        <v>107.54429103298393</v>
      </c>
      <c r="BL37" s="47">
        <v>940.9422099999999</v>
      </c>
      <c r="BM37" s="47">
        <v>17091.5365</v>
      </c>
      <c r="BN37" s="47">
        <v>15793.0765</v>
      </c>
      <c r="BO37" s="45">
        <f t="shared" si="17"/>
        <v>92.40290654968324</v>
      </c>
      <c r="BP37" s="45">
        <f t="shared" si="28"/>
        <v>1678.432143032461</v>
      </c>
      <c r="BQ37" s="48">
        <v>-751.4370200000001</v>
      </c>
      <c r="BR37" s="48">
        <v>-693.9726400000001</v>
      </c>
      <c r="BS37" s="45">
        <f t="shared" si="29"/>
        <v>92.35273503027572</v>
      </c>
      <c r="BT37" s="48"/>
      <c r="BU37" s="48"/>
      <c r="BV37" s="48">
        <v>0</v>
      </c>
      <c r="BW37" s="48">
        <v>0</v>
      </c>
      <c r="BX37" s="48">
        <v>0</v>
      </c>
      <c r="BY37" s="48">
        <v>0</v>
      </c>
      <c r="BZ37" s="45">
        <f t="shared" si="34"/>
        <v>0</v>
      </c>
      <c r="CA37" s="45">
        <f t="shared" si="34"/>
        <v>0</v>
      </c>
      <c r="CB37" s="45">
        <f t="shared" si="34"/>
        <v>0</v>
      </c>
      <c r="CC37" s="65">
        <v>8700</v>
      </c>
      <c r="CD37" s="65">
        <v>0</v>
      </c>
      <c r="CE37" s="65">
        <v>8700</v>
      </c>
      <c r="CF37" s="65">
        <v>0</v>
      </c>
      <c r="CG37" s="65">
        <v>0</v>
      </c>
      <c r="CH37" s="65">
        <f t="shared" si="21"/>
        <v>5800</v>
      </c>
      <c r="CI37" s="65">
        <v>0</v>
      </c>
      <c r="CJ37" s="65">
        <v>5800</v>
      </c>
      <c r="CK37" s="65">
        <v>0</v>
      </c>
      <c r="CL37" s="65">
        <v>0</v>
      </c>
      <c r="CM37" s="45">
        <f t="shared" si="30"/>
        <v>66.66666666666666</v>
      </c>
      <c r="CN37" s="45">
        <f t="shared" si="31"/>
      </c>
      <c r="CO37" s="45">
        <f t="shared" si="32"/>
        <v>66.66666666666666</v>
      </c>
      <c r="CP37" s="45">
        <f t="shared" si="33"/>
      </c>
      <c r="CQ37" s="45">
        <f t="shared" si="22"/>
      </c>
    </row>
    <row r="38" spans="1:95" s="79" customFormat="1" ht="12.75">
      <c r="A38" s="69" t="s">
        <v>64</v>
      </c>
      <c r="B38" s="70" t="s">
        <v>65</v>
      </c>
      <c r="C38" s="71">
        <v>360804.88563</v>
      </c>
      <c r="D38" s="71">
        <v>385877.38955</v>
      </c>
      <c r="E38" s="71">
        <v>293384.79377</v>
      </c>
      <c r="F38" s="72">
        <f aca="true" t="shared" si="35" ref="F38:F61">IF(D38&gt;0,E38/D38*100,0)</f>
        <v>76.03057388569398</v>
      </c>
      <c r="G38" s="72">
        <f aca="true" t="shared" si="36" ref="G38:G61">E38/C38*100</f>
        <v>81.31397479768656</v>
      </c>
      <c r="H38" s="71">
        <v>55754.77956</v>
      </c>
      <c r="I38" s="71">
        <v>79440.8</v>
      </c>
      <c r="J38" s="71">
        <v>56909.69254</v>
      </c>
      <c r="K38" s="73">
        <f aca="true" t="shared" si="37" ref="K38:K61">J38/I38*100</f>
        <v>71.63786434678401</v>
      </c>
      <c r="L38" s="74">
        <f aca="true" t="shared" si="38" ref="L38:L57">J38/H38*100</f>
        <v>102.07141520263234</v>
      </c>
      <c r="M38" s="74">
        <v>0</v>
      </c>
      <c r="N38" s="75">
        <v>41026.261170000005</v>
      </c>
      <c r="O38" s="75">
        <v>2301.3212799999997</v>
      </c>
      <c r="P38" s="75">
        <v>3672.35375</v>
      </c>
      <c r="Q38" s="75">
        <v>278312.52758999995</v>
      </c>
      <c r="R38" s="75">
        <v>395280.6502</v>
      </c>
      <c r="S38" s="75">
        <v>274363.62405</v>
      </c>
      <c r="T38" s="73">
        <f aca="true" t="shared" si="39" ref="T38:T61">IF(R38&gt;0,S38/R38*100,0)</f>
        <v>69.40982917104097</v>
      </c>
      <c r="U38" s="74">
        <f aca="true" t="shared" si="40" ref="U38:U61">S38/Q38*100</f>
        <v>98.58112619859594</v>
      </c>
      <c r="V38" s="75">
        <f aca="true" t="shared" si="41" ref="V38:V61">E38-S38</f>
        <v>19021.169720000005</v>
      </c>
      <c r="W38" s="75">
        <v>168928.32661000002</v>
      </c>
      <c r="X38" s="75">
        <v>121091.29005</v>
      </c>
      <c r="Y38" s="74">
        <f t="shared" si="7"/>
        <v>71.68205148302924</v>
      </c>
      <c r="Z38" s="75">
        <v>46150.1138</v>
      </c>
      <c r="AA38" s="75">
        <v>33072.10048</v>
      </c>
      <c r="AB38" s="74">
        <f t="shared" si="8"/>
        <v>71.6620128464342</v>
      </c>
      <c r="AC38" s="75">
        <v>0</v>
      </c>
      <c r="AD38" s="75">
        <v>0</v>
      </c>
      <c r="AE38" s="74">
        <f t="shared" si="9"/>
        <v>0</v>
      </c>
      <c r="AF38" s="75">
        <v>19422.684</v>
      </c>
      <c r="AG38" s="75">
        <v>9660.23925</v>
      </c>
      <c r="AH38" s="74">
        <f t="shared" si="10"/>
        <v>49.73689141006464</v>
      </c>
      <c r="AI38" s="75">
        <v>3218.036</v>
      </c>
      <c r="AJ38" s="75">
        <v>1981.697</v>
      </c>
      <c r="AK38" s="74">
        <f t="shared" si="11"/>
        <v>61.580945645107754</v>
      </c>
      <c r="AL38" s="75">
        <v>1538.2</v>
      </c>
      <c r="AM38" s="75">
        <v>1136.72849</v>
      </c>
      <c r="AN38" s="74">
        <f t="shared" si="12"/>
        <v>73.89991483552203</v>
      </c>
      <c r="AO38" s="75">
        <v>100</v>
      </c>
      <c r="AP38" s="75">
        <v>2.6273899999999997</v>
      </c>
      <c r="AQ38" s="74">
        <f t="shared" si="23"/>
        <v>2.6273899999999997</v>
      </c>
      <c r="AR38" s="75">
        <v>306532.70771</v>
      </c>
      <c r="AS38" s="75">
        <v>305330.96676</v>
      </c>
      <c r="AT38" s="75">
        <v>235902.00788999998</v>
      </c>
      <c r="AU38" s="74">
        <f aca="true" t="shared" si="42" ref="AU38:AU58">AT38/AS38*100</f>
        <v>77.26108176751904</v>
      </c>
      <c r="AV38" s="74">
        <f t="shared" si="24"/>
        <v>76.95818487114879</v>
      </c>
      <c r="AW38" s="75">
        <v>88417.23954000001</v>
      </c>
      <c r="AX38" s="75">
        <v>128472.2</v>
      </c>
      <c r="AY38" s="75">
        <v>96354.15</v>
      </c>
      <c r="AZ38" s="74">
        <f aca="true" t="shared" si="43" ref="AZ38:AZ58">AY38/AX38*100</f>
        <v>75</v>
      </c>
      <c r="BA38" s="74">
        <f t="shared" si="25"/>
        <v>108.97665489365265</v>
      </c>
      <c r="BB38" s="75">
        <v>122355.8036</v>
      </c>
      <c r="BC38" s="75">
        <v>32789.19617</v>
      </c>
      <c r="BD38" s="75">
        <v>22006.0608</v>
      </c>
      <c r="BE38" s="74">
        <f aca="true" t="shared" si="44" ref="BE38:BE58">BD38/BC38*100</f>
        <v>67.11375504878684</v>
      </c>
      <c r="BF38" s="76">
        <f t="shared" si="26"/>
        <v>17.985302006549038</v>
      </c>
      <c r="BG38" s="75">
        <v>93960.64781000001</v>
      </c>
      <c r="BH38" s="75">
        <v>137773.30459</v>
      </c>
      <c r="BI38" s="75">
        <v>111945.44109000001</v>
      </c>
      <c r="BJ38" s="74">
        <f aca="true" t="shared" si="45" ref="BJ38:BJ58">BI38/BH38*100</f>
        <v>81.25336139910324</v>
      </c>
      <c r="BK38" s="74">
        <f t="shared" si="27"/>
        <v>119.14077190737069</v>
      </c>
      <c r="BL38" s="75">
        <v>1799.01676</v>
      </c>
      <c r="BM38" s="75">
        <v>6296.266</v>
      </c>
      <c r="BN38" s="75">
        <v>5596.356</v>
      </c>
      <c r="BO38" s="76">
        <f t="shared" si="17"/>
        <v>88.88372886406006</v>
      </c>
      <c r="BP38" s="76">
        <f t="shared" si="28"/>
        <v>311.0785916191242</v>
      </c>
      <c r="BQ38" s="77">
        <v>-226.50666</v>
      </c>
      <c r="BR38" s="77">
        <v>-226.50666</v>
      </c>
      <c r="BS38" s="76">
        <f t="shared" si="29"/>
        <v>100</v>
      </c>
      <c r="BT38" s="77"/>
      <c r="BU38" s="77"/>
      <c r="BV38" s="77">
        <v>0</v>
      </c>
      <c r="BW38" s="77">
        <v>0</v>
      </c>
      <c r="BX38" s="77">
        <v>0</v>
      </c>
      <c r="BY38" s="77">
        <v>0</v>
      </c>
      <c r="BZ38" s="76">
        <f t="shared" si="34"/>
        <v>0</v>
      </c>
      <c r="CA38" s="76">
        <f t="shared" si="34"/>
        <v>0</v>
      </c>
      <c r="CB38" s="76">
        <f t="shared" si="34"/>
        <v>0</v>
      </c>
      <c r="CC38" s="78">
        <v>3500</v>
      </c>
      <c r="CD38" s="78">
        <v>0</v>
      </c>
      <c r="CE38" s="78">
        <v>3500</v>
      </c>
      <c r="CF38" s="78">
        <v>0</v>
      </c>
      <c r="CG38" s="78">
        <v>0</v>
      </c>
      <c r="CH38" s="78">
        <f t="shared" si="21"/>
        <v>3500</v>
      </c>
      <c r="CI38" s="78">
        <v>0</v>
      </c>
      <c r="CJ38" s="78">
        <v>3500</v>
      </c>
      <c r="CK38" s="78">
        <v>0</v>
      </c>
      <c r="CL38" s="78">
        <v>0</v>
      </c>
      <c r="CM38" s="76">
        <f t="shared" si="30"/>
        <v>100</v>
      </c>
      <c r="CN38" s="76">
        <f t="shared" si="31"/>
      </c>
      <c r="CO38" s="76">
        <f t="shared" si="32"/>
        <v>100</v>
      </c>
      <c r="CP38" s="76">
        <f t="shared" si="33"/>
      </c>
      <c r="CQ38" s="76">
        <f t="shared" si="22"/>
      </c>
    </row>
    <row r="39" spans="1:95" ht="12.75">
      <c r="A39" s="13" t="s">
        <v>66</v>
      </c>
      <c r="B39" s="14" t="s">
        <v>67</v>
      </c>
      <c r="C39" s="46">
        <v>405567.48512</v>
      </c>
      <c r="D39" s="46">
        <v>676774.32462</v>
      </c>
      <c r="E39" s="46">
        <v>485857.43317000003</v>
      </c>
      <c r="F39" s="43">
        <f t="shared" si="35"/>
        <v>71.79016926252376</v>
      </c>
      <c r="G39" s="43">
        <f t="shared" si="36"/>
        <v>119.7969391028089</v>
      </c>
      <c r="H39" s="46">
        <v>118443.18075</v>
      </c>
      <c r="I39" s="46">
        <v>184870.54341999997</v>
      </c>
      <c r="J39" s="46">
        <v>135598.66825</v>
      </c>
      <c r="K39" s="42">
        <f t="shared" si="37"/>
        <v>73.34790375010625</v>
      </c>
      <c r="L39" s="44">
        <f t="shared" si="38"/>
        <v>114.48414960774345</v>
      </c>
      <c r="M39" s="44">
        <v>0</v>
      </c>
      <c r="N39" s="47">
        <v>107746.99673999999</v>
      </c>
      <c r="O39" s="47">
        <v>3989.12792</v>
      </c>
      <c r="P39" s="47">
        <v>5636.40808</v>
      </c>
      <c r="Q39" s="47">
        <v>391061.48610000004</v>
      </c>
      <c r="R39" s="47">
        <v>684470.9972000001</v>
      </c>
      <c r="S39" s="47">
        <v>414457.28956999996</v>
      </c>
      <c r="T39" s="42">
        <f t="shared" si="39"/>
        <v>60.5514757039292</v>
      </c>
      <c r="U39" s="44">
        <f t="shared" si="40"/>
        <v>105.98264065922803</v>
      </c>
      <c r="V39" s="47">
        <f t="shared" si="41"/>
        <v>71400.14360000007</v>
      </c>
      <c r="W39" s="47">
        <v>325135.65</v>
      </c>
      <c r="X39" s="47">
        <v>228930.37917</v>
      </c>
      <c r="Y39" s="44">
        <f t="shared" si="7"/>
        <v>70.41072831293646</v>
      </c>
      <c r="Z39" s="47">
        <v>76124.33778</v>
      </c>
      <c r="AA39" s="47">
        <v>52080.36247</v>
      </c>
      <c r="AB39" s="44">
        <f t="shared" si="8"/>
        <v>68.41486440317249</v>
      </c>
      <c r="AC39" s="47">
        <v>0</v>
      </c>
      <c r="AD39" s="47">
        <v>0</v>
      </c>
      <c r="AE39" s="44">
        <f t="shared" si="9"/>
        <v>0</v>
      </c>
      <c r="AF39" s="47">
        <v>19372.81472</v>
      </c>
      <c r="AG39" s="47">
        <v>10569.08067</v>
      </c>
      <c r="AH39" s="44">
        <f t="shared" si="10"/>
        <v>54.556247105841315</v>
      </c>
      <c r="AI39" s="47">
        <v>2818.05494</v>
      </c>
      <c r="AJ39" s="47">
        <v>2605.92187</v>
      </c>
      <c r="AK39" s="44">
        <f t="shared" si="11"/>
        <v>92.47235861200066</v>
      </c>
      <c r="AL39" s="47">
        <v>1969.655</v>
      </c>
      <c r="AM39" s="47">
        <v>1494.493</v>
      </c>
      <c r="AN39" s="44">
        <f t="shared" si="12"/>
        <v>75.87587673983515</v>
      </c>
      <c r="AO39" s="47">
        <v>23.4</v>
      </c>
      <c r="AP39" s="47">
        <v>13.5123</v>
      </c>
      <c r="AQ39" s="44">
        <f t="shared" si="23"/>
        <v>57.7448717948718</v>
      </c>
      <c r="AR39" s="47">
        <v>287809.91561</v>
      </c>
      <c r="AS39" s="47">
        <v>492664.00532</v>
      </c>
      <c r="AT39" s="47">
        <v>351855.8223</v>
      </c>
      <c r="AU39" s="44">
        <f t="shared" si="42"/>
        <v>71.41902361457463</v>
      </c>
      <c r="AV39" s="44">
        <f t="shared" si="24"/>
        <v>122.25284926485509</v>
      </c>
      <c r="AW39" s="47">
        <v>87364.3165</v>
      </c>
      <c r="AX39" s="47">
        <v>125887.7</v>
      </c>
      <c r="AY39" s="47">
        <v>94415.775</v>
      </c>
      <c r="AZ39" s="44">
        <f t="shared" si="43"/>
        <v>75</v>
      </c>
      <c r="BA39" s="44">
        <f t="shared" si="25"/>
        <v>108.0713256653247</v>
      </c>
      <c r="BB39" s="47">
        <v>12871.63289</v>
      </c>
      <c r="BC39" s="47">
        <v>94684.70445</v>
      </c>
      <c r="BD39" s="47">
        <v>36630.76493</v>
      </c>
      <c r="BE39" s="44">
        <f t="shared" si="44"/>
        <v>38.687098558081836</v>
      </c>
      <c r="BF39" s="45">
        <f t="shared" si="26"/>
        <v>284.5852211840078</v>
      </c>
      <c r="BG39" s="47">
        <v>184498.07867</v>
      </c>
      <c r="BH39" s="47">
        <v>246240.79787</v>
      </c>
      <c r="BI39" s="47">
        <v>195935.18937</v>
      </c>
      <c r="BJ39" s="44">
        <f t="shared" si="45"/>
        <v>79.57056306869251</v>
      </c>
      <c r="BK39" s="44">
        <f t="shared" si="27"/>
        <v>106.19904054418738</v>
      </c>
      <c r="BL39" s="47">
        <v>3075.88755</v>
      </c>
      <c r="BM39" s="47">
        <v>25850.803</v>
      </c>
      <c r="BN39" s="47">
        <v>24874.093</v>
      </c>
      <c r="BO39" s="45">
        <f t="shared" si="17"/>
        <v>96.22174212538002</v>
      </c>
      <c r="BP39" s="45">
        <f t="shared" si="28"/>
        <v>808.6801807822917</v>
      </c>
      <c r="BQ39" s="48">
        <v>-2103.35514</v>
      </c>
      <c r="BR39" s="48">
        <v>-2103.35514</v>
      </c>
      <c r="BS39" s="45">
        <f t="shared" si="29"/>
        <v>100</v>
      </c>
      <c r="BT39" s="48"/>
      <c r="BU39" s="48"/>
      <c r="BV39" s="48">
        <v>0</v>
      </c>
      <c r="BW39" s="48">
        <v>0</v>
      </c>
      <c r="BX39" s="48">
        <v>0</v>
      </c>
      <c r="BY39" s="48">
        <v>0</v>
      </c>
      <c r="BZ39" s="45">
        <f t="shared" si="34"/>
        <v>0</v>
      </c>
      <c r="CA39" s="45">
        <f t="shared" si="34"/>
        <v>0</v>
      </c>
      <c r="CB39" s="45">
        <f t="shared" si="34"/>
        <v>0</v>
      </c>
      <c r="CC39" s="65">
        <v>18000</v>
      </c>
      <c r="CD39" s="65">
        <v>0</v>
      </c>
      <c r="CE39" s="65">
        <v>18000</v>
      </c>
      <c r="CF39" s="65">
        <v>0</v>
      </c>
      <c r="CG39" s="65">
        <v>0</v>
      </c>
      <c r="CH39" s="65">
        <f t="shared" si="21"/>
        <v>18000</v>
      </c>
      <c r="CI39" s="65">
        <v>0</v>
      </c>
      <c r="CJ39" s="65">
        <v>18000</v>
      </c>
      <c r="CK39" s="65">
        <v>0</v>
      </c>
      <c r="CL39" s="65">
        <v>0</v>
      </c>
      <c r="CM39" s="45">
        <f t="shared" si="30"/>
        <v>100</v>
      </c>
      <c r="CN39" s="45">
        <f t="shared" si="31"/>
      </c>
      <c r="CO39" s="45">
        <f t="shared" si="32"/>
        <v>100</v>
      </c>
      <c r="CP39" s="45">
        <f t="shared" si="33"/>
      </c>
      <c r="CQ39" s="45">
        <f t="shared" si="22"/>
      </c>
    </row>
    <row r="40" spans="1:95" s="79" customFormat="1" ht="12.75">
      <c r="A40" s="69" t="s">
        <v>68</v>
      </c>
      <c r="B40" s="70" t="s">
        <v>69</v>
      </c>
      <c r="C40" s="71">
        <v>651318.7330499999</v>
      </c>
      <c r="D40" s="71">
        <v>1063245.97978</v>
      </c>
      <c r="E40" s="71">
        <v>698894.6374400001</v>
      </c>
      <c r="F40" s="72">
        <f t="shared" si="35"/>
        <v>65.73216835342382</v>
      </c>
      <c r="G40" s="72">
        <f t="shared" si="36"/>
        <v>107.30455028787694</v>
      </c>
      <c r="H40" s="71">
        <v>247784.4459</v>
      </c>
      <c r="I40" s="71">
        <v>369171.99432999996</v>
      </c>
      <c r="J40" s="71">
        <v>239516.64948</v>
      </c>
      <c r="K40" s="73">
        <f t="shared" si="37"/>
        <v>64.87942020485387</v>
      </c>
      <c r="L40" s="74">
        <f t="shared" si="38"/>
        <v>96.66331097177235</v>
      </c>
      <c r="M40" s="74">
        <v>0</v>
      </c>
      <c r="N40" s="75">
        <v>187109.94627000001</v>
      </c>
      <c r="O40" s="75">
        <v>10779.85664</v>
      </c>
      <c r="P40" s="75">
        <v>10508.5368</v>
      </c>
      <c r="Q40" s="75">
        <v>614864.4342100001</v>
      </c>
      <c r="R40" s="75">
        <v>1072473.92574</v>
      </c>
      <c r="S40" s="75">
        <v>643289.77168</v>
      </c>
      <c r="T40" s="73">
        <f t="shared" si="39"/>
        <v>59.98185655060417</v>
      </c>
      <c r="U40" s="74">
        <f t="shared" si="40"/>
        <v>104.62302515619102</v>
      </c>
      <c r="V40" s="75">
        <f t="shared" si="41"/>
        <v>55604.86576000007</v>
      </c>
      <c r="W40" s="75">
        <v>511704.32241</v>
      </c>
      <c r="X40" s="75">
        <v>348405.07487</v>
      </c>
      <c r="Y40" s="74">
        <f t="shared" si="7"/>
        <v>68.08718621509759</v>
      </c>
      <c r="Z40" s="75">
        <v>81025.7141</v>
      </c>
      <c r="AA40" s="75">
        <v>58940.98362</v>
      </c>
      <c r="AB40" s="74">
        <f t="shared" si="8"/>
        <v>72.74355341966681</v>
      </c>
      <c r="AC40" s="75">
        <v>0</v>
      </c>
      <c r="AD40" s="75">
        <v>0</v>
      </c>
      <c r="AE40" s="74">
        <f t="shared" si="9"/>
        <v>0</v>
      </c>
      <c r="AF40" s="75">
        <v>41511.5</v>
      </c>
      <c r="AG40" s="75">
        <v>14380.06684</v>
      </c>
      <c r="AH40" s="74">
        <f t="shared" si="10"/>
        <v>34.64116411114992</v>
      </c>
      <c r="AI40" s="75">
        <v>43584.5</v>
      </c>
      <c r="AJ40" s="75">
        <v>27168.302379999997</v>
      </c>
      <c r="AK40" s="74">
        <f t="shared" si="11"/>
        <v>62.33478043799974</v>
      </c>
      <c r="AL40" s="75">
        <v>2144.25</v>
      </c>
      <c r="AM40" s="75">
        <v>1592.8708000000001</v>
      </c>
      <c r="AN40" s="74">
        <f t="shared" si="12"/>
        <v>74.28568497143524</v>
      </c>
      <c r="AO40" s="75">
        <v>620</v>
      </c>
      <c r="AP40" s="75">
        <v>390.75028000000003</v>
      </c>
      <c r="AQ40" s="74">
        <f t="shared" si="23"/>
        <v>63.02423870967743</v>
      </c>
      <c r="AR40" s="75">
        <v>413675.26492000005</v>
      </c>
      <c r="AS40" s="75">
        <v>694753.2723600001</v>
      </c>
      <c r="AT40" s="75">
        <v>460797.77134</v>
      </c>
      <c r="AU40" s="74">
        <f t="shared" si="42"/>
        <v>66.32538336591361</v>
      </c>
      <c r="AV40" s="74">
        <f t="shared" si="24"/>
        <v>111.39118299207782</v>
      </c>
      <c r="AW40" s="75">
        <v>33038.6355</v>
      </c>
      <c r="AX40" s="75">
        <v>104359.4</v>
      </c>
      <c r="AY40" s="75">
        <v>104359.4</v>
      </c>
      <c r="AZ40" s="74">
        <f t="shared" si="43"/>
        <v>100</v>
      </c>
      <c r="BA40" s="74">
        <f t="shared" si="25"/>
        <v>315.8707931506433</v>
      </c>
      <c r="BB40" s="75">
        <v>43052.20631</v>
      </c>
      <c r="BC40" s="75">
        <v>89157.99474</v>
      </c>
      <c r="BD40" s="75">
        <v>37206.3009</v>
      </c>
      <c r="BE40" s="74">
        <f t="shared" si="44"/>
        <v>41.73075113286246</v>
      </c>
      <c r="BF40" s="76">
        <f t="shared" si="26"/>
        <v>86.42135697319155</v>
      </c>
      <c r="BG40" s="75">
        <v>312193.40265</v>
      </c>
      <c r="BH40" s="75">
        <v>429640.70862</v>
      </c>
      <c r="BI40" s="75">
        <v>308913.14144</v>
      </c>
      <c r="BJ40" s="74">
        <f t="shared" si="45"/>
        <v>71.90034259840617</v>
      </c>
      <c r="BK40" s="74">
        <f t="shared" si="27"/>
        <v>98.94928554474372</v>
      </c>
      <c r="BL40" s="75">
        <v>25391.02046</v>
      </c>
      <c r="BM40" s="75">
        <v>71595.169</v>
      </c>
      <c r="BN40" s="75">
        <v>10318.929</v>
      </c>
      <c r="BO40" s="76">
        <f t="shared" si="17"/>
        <v>14.412884478280933</v>
      </c>
      <c r="BP40" s="76">
        <f t="shared" si="28"/>
        <v>40.64007201386816</v>
      </c>
      <c r="BQ40" s="77">
        <v>-2402.5154199999997</v>
      </c>
      <c r="BR40" s="77">
        <v>-2407.02342</v>
      </c>
      <c r="BS40" s="76">
        <f t="shared" si="29"/>
        <v>100.18763667290011</v>
      </c>
      <c r="BT40" s="77">
        <v>9416.114669999999</v>
      </c>
      <c r="BU40" s="77"/>
      <c r="BV40" s="77">
        <v>517.36476</v>
      </c>
      <c r="BW40" s="77">
        <v>11690.711519999999</v>
      </c>
      <c r="BX40" s="77">
        <v>11678.24552</v>
      </c>
      <c r="BY40" s="77">
        <v>0</v>
      </c>
      <c r="BZ40" s="76">
        <f t="shared" si="34"/>
        <v>124.15642682482328</v>
      </c>
      <c r="CA40" s="76">
        <f t="shared" si="34"/>
        <v>0</v>
      </c>
      <c r="CB40" s="76">
        <f t="shared" si="34"/>
        <v>0</v>
      </c>
      <c r="CC40" s="78">
        <v>57459.24858</v>
      </c>
      <c r="CD40" s="78">
        <v>0</v>
      </c>
      <c r="CE40" s="78">
        <v>53500</v>
      </c>
      <c r="CF40" s="78">
        <v>2104.173</v>
      </c>
      <c r="CG40" s="78">
        <v>1855.0755800000002</v>
      </c>
      <c r="CH40" s="78">
        <f t="shared" si="21"/>
        <v>29789.81492</v>
      </c>
      <c r="CI40" s="78">
        <v>0</v>
      </c>
      <c r="CJ40" s="78">
        <v>28500</v>
      </c>
      <c r="CK40" s="78">
        <v>0</v>
      </c>
      <c r="CL40" s="78">
        <v>1289.81492</v>
      </c>
      <c r="CM40" s="76">
        <f t="shared" si="30"/>
        <v>51.845117463594924</v>
      </c>
      <c r="CN40" s="76">
        <f t="shared" si="31"/>
      </c>
      <c r="CO40" s="76">
        <f t="shared" si="32"/>
        <v>53.271028037383175</v>
      </c>
      <c r="CP40" s="76">
        <f t="shared" si="33"/>
        <v>0</v>
      </c>
      <c r="CQ40" s="76">
        <f t="shared" si="22"/>
        <v>69.52896873344643</v>
      </c>
    </row>
    <row r="41" spans="1:95" ht="12.75">
      <c r="A41" s="13" t="s">
        <v>70</v>
      </c>
      <c r="B41" s="14" t="s">
        <v>71</v>
      </c>
      <c r="C41" s="46">
        <v>452360.98683</v>
      </c>
      <c r="D41" s="46">
        <v>779979.87856</v>
      </c>
      <c r="E41" s="46">
        <v>511477.10881999996</v>
      </c>
      <c r="F41" s="43">
        <f t="shared" si="35"/>
        <v>65.57567994757632</v>
      </c>
      <c r="G41" s="43">
        <f t="shared" si="36"/>
        <v>113.06835109814988</v>
      </c>
      <c r="H41" s="46">
        <v>185112.57322</v>
      </c>
      <c r="I41" s="46">
        <v>269834.9525</v>
      </c>
      <c r="J41" s="46">
        <v>200081.92694</v>
      </c>
      <c r="K41" s="42">
        <f t="shared" si="37"/>
        <v>74.14974416259139</v>
      </c>
      <c r="L41" s="44">
        <f t="shared" si="38"/>
        <v>108.08662181050741</v>
      </c>
      <c r="M41" s="44">
        <v>0</v>
      </c>
      <c r="N41" s="47">
        <v>131381.6882</v>
      </c>
      <c r="O41" s="47">
        <v>4004.30059</v>
      </c>
      <c r="P41" s="47">
        <v>16195.25573</v>
      </c>
      <c r="Q41" s="47">
        <v>458167.13663</v>
      </c>
      <c r="R41" s="47">
        <v>790584.35728</v>
      </c>
      <c r="S41" s="47">
        <v>478512.84168</v>
      </c>
      <c r="T41" s="42">
        <f t="shared" si="39"/>
        <v>60.526474787120776</v>
      </c>
      <c r="U41" s="44">
        <f t="shared" si="40"/>
        <v>104.44067315688565</v>
      </c>
      <c r="V41" s="47">
        <f t="shared" si="41"/>
        <v>32964.26713999995</v>
      </c>
      <c r="W41" s="47">
        <v>353269.96</v>
      </c>
      <c r="X41" s="47">
        <v>247665.9095</v>
      </c>
      <c r="Y41" s="44">
        <f t="shared" si="7"/>
        <v>70.10669956200068</v>
      </c>
      <c r="Z41" s="47">
        <v>113535.42008</v>
      </c>
      <c r="AA41" s="47">
        <v>74725.20139</v>
      </c>
      <c r="AB41" s="44">
        <f t="shared" si="8"/>
        <v>65.81664236354318</v>
      </c>
      <c r="AC41" s="47">
        <v>0</v>
      </c>
      <c r="AD41" s="47">
        <v>0</v>
      </c>
      <c r="AE41" s="44">
        <f t="shared" si="9"/>
        <v>0</v>
      </c>
      <c r="AF41" s="47">
        <v>23980.455579999998</v>
      </c>
      <c r="AG41" s="47">
        <v>20524.31427</v>
      </c>
      <c r="AH41" s="44">
        <f t="shared" si="10"/>
        <v>85.58767451906768</v>
      </c>
      <c r="AI41" s="47">
        <v>4931.75</v>
      </c>
      <c r="AJ41" s="47">
        <v>3643.22143</v>
      </c>
      <c r="AK41" s="44">
        <f t="shared" si="11"/>
        <v>73.87279221371725</v>
      </c>
      <c r="AL41" s="47">
        <v>1983.7</v>
      </c>
      <c r="AM41" s="47">
        <v>1477.85687</v>
      </c>
      <c r="AN41" s="44">
        <f t="shared" si="12"/>
        <v>74.5000186520139</v>
      </c>
      <c r="AO41" s="47">
        <v>7.5</v>
      </c>
      <c r="AP41" s="47">
        <v>5.63016</v>
      </c>
      <c r="AQ41" s="44">
        <f t="shared" si="23"/>
        <v>75.0688</v>
      </c>
      <c r="AR41" s="47">
        <v>272488.16712</v>
      </c>
      <c r="AS41" s="47">
        <v>507658.7622</v>
      </c>
      <c r="AT41" s="47">
        <v>309397.31995</v>
      </c>
      <c r="AU41" s="44">
        <f t="shared" si="42"/>
        <v>60.94592332242817</v>
      </c>
      <c r="AV41" s="44">
        <f t="shared" si="24"/>
        <v>113.545231420543</v>
      </c>
      <c r="AW41" s="47">
        <v>76389.7995</v>
      </c>
      <c r="AX41" s="47">
        <v>145924.4</v>
      </c>
      <c r="AY41" s="47">
        <v>109443.3</v>
      </c>
      <c r="AZ41" s="44">
        <f t="shared" si="43"/>
        <v>75</v>
      </c>
      <c r="BA41" s="44">
        <f t="shared" si="25"/>
        <v>143.26952121402022</v>
      </c>
      <c r="BB41" s="47">
        <v>34560.735380000006</v>
      </c>
      <c r="BC41" s="47">
        <v>132965.19864</v>
      </c>
      <c r="BD41" s="47">
        <v>33371.92731</v>
      </c>
      <c r="BE41" s="44">
        <f t="shared" si="44"/>
        <v>25.098241984621612</v>
      </c>
      <c r="BF41" s="45">
        <f t="shared" si="26"/>
        <v>96.56023502703603</v>
      </c>
      <c r="BG41" s="47">
        <v>158289.53357</v>
      </c>
      <c r="BH41" s="47">
        <v>216059.76156</v>
      </c>
      <c r="BI41" s="47">
        <v>160372.67064</v>
      </c>
      <c r="BJ41" s="44">
        <f t="shared" si="45"/>
        <v>74.22607036223371</v>
      </c>
      <c r="BK41" s="44">
        <f t="shared" si="27"/>
        <v>101.31602957126586</v>
      </c>
      <c r="BL41" s="47">
        <v>3248.09867</v>
      </c>
      <c r="BM41" s="47">
        <v>12709.402</v>
      </c>
      <c r="BN41" s="47">
        <v>6209.422</v>
      </c>
      <c r="BO41" s="45">
        <f t="shared" si="17"/>
        <v>48.85691710750828</v>
      </c>
      <c r="BP41" s="45">
        <f t="shared" si="28"/>
        <v>191.1709781895265</v>
      </c>
      <c r="BQ41" s="48">
        <v>-586.10704</v>
      </c>
      <c r="BR41" s="48">
        <v>-586.10704</v>
      </c>
      <c r="BS41" s="45">
        <f t="shared" si="29"/>
        <v>100</v>
      </c>
      <c r="BT41" s="48"/>
      <c r="BU41" s="48"/>
      <c r="BV41" s="48">
        <v>0</v>
      </c>
      <c r="BW41" s="48">
        <v>0</v>
      </c>
      <c r="BX41" s="48">
        <v>0</v>
      </c>
      <c r="BY41" s="48">
        <v>0</v>
      </c>
      <c r="BZ41" s="45">
        <f t="shared" si="34"/>
        <v>0</v>
      </c>
      <c r="CA41" s="45">
        <f t="shared" si="34"/>
        <v>0</v>
      </c>
      <c r="CB41" s="45">
        <f t="shared" si="34"/>
        <v>0</v>
      </c>
      <c r="CC41" s="65">
        <v>7500</v>
      </c>
      <c r="CD41" s="65">
        <v>0</v>
      </c>
      <c r="CE41" s="65">
        <v>7500</v>
      </c>
      <c r="CF41" s="65">
        <v>0</v>
      </c>
      <c r="CG41" s="65">
        <v>0</v>
      </c>
      <c r="CH41" s="65">
        <f t="shared" si="21"/>
        <v>7500</v>
      </c>
      <c r="CI41" s="65">
        <v>0</v>
      </c>
      <c r="CJ41" s="65">
        <v>7500</v>
      </c>
      <c r="CK41" s="65">
        <v>0</v>
      </c>
      <c r="CL41" s="65">
        <v>0</v>
      </c>
      <c r="CM41" s="45">
        <f t="shared" si="30"/>
        <v>100</v>
      </c>
      <c r="CN41" s="45">
        <f t="shared" si="31"/>
      </c>
      <c r="CO41" s="45">
        <f t="shared" si="32"/>
        <v>100</v>
      </c>
      <c r="CP41" s="45">
        <f t="shared" si="33"/>
      </c>
      <c r="CQ41" s="45">
        <f t="shared" si="22"/>
      </c>
    </row>
    <row r="42" spans="1:95" s="79" customFormat="1" ht="12.75">
      <c r="A42" s="69" t="s">
        <v>72</v>
      </c>
      <c r="B42" s="70" t="s">
        <v>73</v>
      </c>
      <c r="C42" s="71">
        <v>426812.30948</v>
      </c>
      <c r="D42" s="71">
        <v>615717.8619199999</v>
      </c>
      <c r="E42" s="71">
        <v>413814.14113999996</v>
      </c>
      <c r="F42" s="72">
        <f t="shared" si="35"/>
        <v>67.20840286322029</v>
      </c>
      <c r="G42" s="72">
        <f t="shared" si="36"/>
        <v>96.9545938457501</v>
      </c>
      <c r="H42" s="71">
        <v>82729.81201000001</v>
      </c>
      <c r="I42" s="71">
        <v>127700.20295</v>
      </c>
      <c r="J42" s="71">
        <v>86155.93993000001</v>
      </c>
      <c r="K42" s="73">
        <f t="shared" si="37"/>
        <v>67.4673476938276</v>
      </c>
      <c r="L42" s="74">
        <f t="shared" si="38"/>
        <v>104.14134619281603</v>
      </c>
      <c r="M42" s="74">
        <v>0</v>
      </c>
      <c r="N42" s="75">
        <v>62117.71145</v>
      </c>
      <c r="O42" s="75">
        <v>4420.911190000001</v>
      </c>
      <c r="P42" s="75">
        <v>4438.063190000001</v>
      </c>
      <c r="Q42" s="75">
        <v>421517.31199</v>
      </c>
      <c r="R42" s="75">
        <v>638506.59167</v>
      </c>
      <c r="S42" s="75">
        <v>403801.40377</v>
      </c>
      <c r="T42" s="73">
        <f t="shared" si="39"/>
        <v>63.24154034398709</v>
      </c>
      <c r="U42" s="74">
        <f t="shared" si="40"/>
        <v>95.79711017410825</v>
      </c>
      <c r="V42" s="75">
        <f t="shared" si="41"/>
        <v>10012.737369999988</v>
      </c>
      <c r="W42" s="75">
        <v>266088.931</v>
      </c>
      <c r="X42" s="75">
        <v>181855.75842</v>
      </c>
      <c r="Y42" s="74">
        <f t="shared" si="7"/>
        <v>68.34397723218333</v>
      </c>
      <c r="Z42" s="75">
        <v>60801.24791</v>
      </c>
      <c r="AA42" s="75">
        <v>43368.822799999994</v>
      </c>
      <c r="AB42" s="74">
        <f t="shared" si="8"/>
        <v>71.3288366452543</v>
      </c>
      <c r="AC42" s="75">
        <v>0</v>
      </c>
      <c r="AD42" s="75">
        <v>0</v>
      </c>
      <c r="AE42" s="74">
        <f t="shared" si="9"/>
        <v>0</v>
      </c>
      <c r="AF42" s="75">
        <v>13220.884</v>
      </c>
      <c r="AG42" s="75">
        <v>6756.291200000001</v>
      </c>
      <c r="AH42" s="74">
        <f t="shared" si="10"/>
        <v>51.10317282868528</v>
      </c>
      <c r="AI42" s="75">
        <v>52086.14772</v>
      </c>
      <c r="AJ42" s="75">
        <v>36341.3501</v>
      </c>
      <c r="AK42" s="74">
        <f t="shared" si="11"/>
        <v>69.77162199700493</v>
      </c>
      <c r="AL42" s="75">
        <v>5139.55</v>
      </c>
      <c r="AM42" s="75">
        <v>4036.0571600000003</v>
      </c>
      <c r="AN42" s="74">
        <f t="shared" si="12"/>
        <v>78.52938798143808</v>
      </c>
      <c r="AO42" s="75">
        <v>0</v>
      </c>
      <c r="AP42" s="75">
        <v>0</v>
      </c>
      <c r="AQ42" s="74">
        <f t="shared" si="23"/>
        <v>0</v>
      </c>
      <c r="AR42" s="75">
        <v>344297.62387</v>
      </c>
      <c r="AS42" s="75">
        <v>488495.40779</v>
      </c>
      <c r="AT42" s="75">
        <v>328497.31823000003</v>
      </c>
      <c r="AU42" s="74">
        <f t="shared" si="42"/>
        <v>67.24675667191087</v>
      </c>
      <c r="AV42" s="74">
        <f t="shared" si="24"/>
        <v>95.41085835493135</v>
      </c>
      <c r="AW42" s="75">
        <v>120658.8495</v>
      </c>
      <c r="AX42" s="75">
        <v>158641.8</v>
      </c>
      <c r="AY42" s="75">
        <v>118981.35</v>
      </c>
      <c r="AZ42" s="74">
        <f t="shared" si="43"/>
        <v>75.00000000000001</v>
      </c>
      <c r="BA42" s="74">
        <f t="shared" si="25"/>
        <v>98.60971697728645</v>
      </c>
      <c r="BB42" s="75">
        <v>30439.060670000003</v>
      </c>
      <c r="BC42" s="75">
        <v>107408.43787000001</v>
      </c>
      <c r="BD42" s="75">
        <v>38114.89178</v>
      </c>
      <c r="BE42" s="74">
        <f t="shared" si="44"/>
        <v>35.48593810304896</v>
      </c>
      <c r="BF42" s="76">
        <f t="shared" si="26"/>
        <v>125.2170433024075</v>
      </c>
      <c r="BG42" s="75">
        <v>191961.96368000002</v>
      </c>
      <c r="BH42" s="75">
        <v>219118.17992</v>
      </c>
      <c r="BI42" s="75">
        <v>168720.58645</v>
      </c>
      <c r="BJ42" s="74">
        <f t="shared" si="45"/>
        <v>76.99981193326809</v>
      </c>
      <c r="BK42" s="74">
        <f t="shared" si="27"/>
        <v>87.89271750275314</v>
      </c>
      <c r="BL42" s="75">
        <v>1237.75002</v>
      </c>
      <c r="BM42" s="75">
        <v>3326.99</v>
      </c>
      <c r="BN42" s="75">
        <v>2680.49</v>
      </c>
      <c r="BO42" s="76">
        <f t="shared" si="17"/>
        <v>80.56802094385615</v>
      </c>
      <c r="BP42" s="76">
        <f t="shared" si="28"/>
        <v>216.56149922744495</v>
      </c>
      <c r="BQ42" s="77">
        <v>-1306.31702</v>
      </c>
      <c r="BR42" s="77">
        <v>-1306.31702</v>
      </c>
      <c r="BS42" s="76">
        <f t="shared" si="29"/>
        <v>100</v>
      </c>
      <c r="BT42" s="77"/>
      <c r="BU42" s="77"/>
      <c r="BV42" s="77">
        <v>0</v>
      </c>
      <c r="BW42" s="77">
        <v>0</v>
      </c>
      <c r="BX42" s="77">
        <v>0</v>
      </c>
      <c r="BY42" s="77">
        <v>0</v>
      </c>
      <c r="BZ42" s="76">
        <f t="shared" si="34"/>
        <v>0</v>
      </c>
      <c r="CA42" s="76">
        <f t="shared" si="34"/>
        <v>0</v>
      </c>
      <c r="CB42" s="76">
        <f t="shared" si="34"/>
        <v>0</v>
      </c>
      <c r="CC42" s="78">
        <v>0</v>
      </c>
      <c r="CD42" s="78">
        <v>0</v>
      </c>
      <c r="CE42" s="78">
        <v>0</v>
      </c>
      <c r="CF42" s="78">
        <v>0</v>
      </c>
      <c r="CG42" s="78">
        <v>0</v>
      </c>
      <c r="CH42" s="78">
        <f t="shared" si="21"/>
        <v>0</v>
      </c>
      <c r="CI42" s="78">
        <v>0</v>
      </c>
      <c r="CJ42" s="78">
        <v>0</v>
      </c>
      <c r="CK42" s="78">
        <v>0</v>
      </c>
      <c r="CL42" s="78">
        <v>0</v>
      </c>
      <c r="CM42" s="76">
        <f t="shared" si="30"/>
      </c>
      <c r="CN42" s="76">
        <f t="shared" si="31"/>
      </c>
      <c r="CO42" s="76">
        <f t="shared" si="32"/>
      </c>
      <c r="CP42" s="76">
        <f t="shared" si="33"/>
      </c>
      <c r="CQ42" s="76">
        <f t="shared" si="22"/>
      </c>
    </row>
    <row r="43" spans="1:95" ht="12.75">
      <c r="A43" s="13" t="s">
        <v>74</v>
      </c>
      <c r="B43" s="14" t="s">
        <v>75</v>
      </c>
      <c r="C43" s="46">
        <v>487495.89263</v>
      </c>
      <c r="D43" s="46">
        <v>783978.1506599999</v>
      </c>
      <c r="E43" s="46">
        <v>558431.4472</v>
      </c>
      <c r="F43" s="43">
        <f t="shared" si="35"/>
        <v>71.23048604478058</v>
      </c>
      <c r="G43" s="43">
        <f t="shared" si="36"/>
        <v>114.5510055863873</v>
      </c>
      <c r="H43" s="46">
        <v>155062.73591999998</v>
      </c>
      <c r="I43" s="46">
        <v>256956.20819</v>
      </c>
      <c r="J43" s="46">
        <v>169645.75146</v>
      </c>
      <c r="K43" s="42">
        <f t="shared" si="37"/>
        <v>66.02126979339592</v>
      </c>
      <c r="L43" s="44">
        <f t="shared" si="38"/>
        <v>109.404590634544</v>
      </c>
      <c r="M43" s="44">
        <v>0</v>
      </c>
      <c r="N43" s="47">
        <v>118950.00805</v>
      </c>
      <c r="O43" s="47">
        <v>4770.2107000000005</v>
      </c>
      <c r="P43" s="47">
        <v>9138.73056</v>
      </c>
      <c r="Q43" s="47">
        <v>489229.41842</v>
      </c>
      <c r="R43" s="47">
        <v>804414.53997</v>
      </c>
      <c r="S43" s="47">
        <v>545739.6449</v>
      </c>
      <c r="T43" s="42">
        <f t="shared" si="39"/>
        <v>67.84308559618438</v>
      </c>
      <c r="U43" s="44">
        <f t="shared" si="40"/>
        <v>111.55086434959361</v>
      </c>
      <c r="V43" s="47">
        <f t="shared" si="41"/>
        <v>12691.802300000098</v>
      </c>
      <c r="W43" s="47">
        <v>402493.02219</v>
      </c>
      <c r="X43" s="47">
        <v>290134.15314999997</v>
      </c>
      <c r="Y43" s="44">
        <f t="shared" si="7"/>
        <v>72.08426908157426</v>
      </c>
      <c r="Z43" s="47">
        <v>96090.87033</v>
      </c>
      <c r="AA43" s="47">
        <v>68398.14572</v>
      </c>
      <c r="AB43" s="44">
        <f t="shared" si="8"/>
        <v>71.18069124059727</v>
      </c>
      <c r="AC43" s="47">
        <v>0</v>
      </c>
      <c r="AD43" s="47">
        <v>0</v>
      </c>
      <c r="AE43" s="44">
        <f t="shared" si="9"/>
        <v>0</v>
      </c>
      <c r="AF43" s="47">
        <v>25676.69609</v>
      </c>
      <c r="AG43" s="47">
        <v>20429.65711</v>
      </c>
      <c r="AH43" s="44">
        <f t="shared" si="10"/>
        <v>79.56497611060053</v>
      </c>
      <c r="AI43" s="47">
        <v>1177.045</v>
      </c>
      <c r="AJ43" s="47">
        <v>739.23309</v>
      </c>
      <c r="AK43" s="44">
        <f t="shared" si="11"/>
        <v>62.80414852448292</v>
      </c>
      <c r="AL43" s="47">
        <v>1822.5</v>
      </c>
      <c r="AM43" s="47">
        <v>1353.856</v>
      </c>
      <c r="AN43" s="44">
        <f t="shared" si="12"/>
        <v>74.28565157750343</v>
      </c>
      <c r="AO43" s="47">
        <v>50</v>
      </c>
      <c r="AP43" s="47">
        <v>0</v>
      </c>
      <c r="AQ43" s="44">
        <f t="shared" si="23"/>
        <v>0</v>
      </c>
      <c r="AR43" s="47">
        <v>335106.6547</v>
      </c>
      <c r="AS43" s="47">
        <v>526201.53338</v>
      </c>
      <c r="AT43" s="47">
        <v>388379.69536</v>
      </c>
      <c r="AU43" s="44">
        <f t="shared" si="42"/>
        <v>73.80816488034233</v>
      </c>
      <c r="AV43" s="44">
        <f t="shared" si="24"/>
        <v>115.89733892563012</v>
      </c>
      <c r="AW43" s="47">
        <v>85784.2755</v>
      </c>
      <c r="AX43" s="47">
        <v>164382.1</v>
      </c>
      <c r="AY43" s="47">
        <v>123286.575</v>
      </c>
      <c r="AZ43" s="44">
        <f t="shared" si="43"/>
        <v>75</v>
      </c>
      <c r="BA43" s="44">
        <f t="shared" si="25"/>
        <v>143.71698575457458</v>
      </c>
      <c r="BB43" s="47">
        <v>20011.353489999998</v>
      </c>
      <c r="BC43" s="47">
        <v>73731.05047</v>
      </c>
      <c r="BD43" s="47">
        <v>34684.45496</v>
      </c>
      <c r="BE43" s="44">
        <f t="shared" si="44"/>
        <v>47.04185650265835</v>
      </c>
      <c r="BF43" s="45">
        <f t="shared" si="26"/>
        <v>173.32388325123733</v>
      </c>
      <c r="BG43" s="47">
        <v>226520.79025999998</v>
      </c>
      <c r="BH43" s="47">
        <v>283171.19691</v>
      </c>
      <c r="BI43" s="47">
        <v>227084.23940000002</v>
      </c>
      <c r="BJ43" s="44">
        <f t="shared" si="45"/>
        <v>80.19326890516128</v>
      </c>
      <c r="BK43" s="44">
        <f t="shared" si="27"/>
        <v>100.24874058551241</v>
      </c>
      <c r="BL43" s="47">
        <v>2790.23545</v>
      </c>
      <c r="BM43" s="47">
        <v>4917.186</v>
      </c>
      <c r="BN43" s="47">
        <v>3324.426</v>
      </c>
      <c r="BO43" s="45">
        <f t="shared" si="17"/>
        <v>67.60830279757569</v>
      </c>
      <c r="BP43" s="45">
        <f t="shared" si="28"/>
        <v>119.14499903583405</v>
      </c>
      <c r="BQ43" s="48">
        <v>-880.7694</v>
      </c>
      <c r="BR43" s="48">
        <v>-880.7694</v>
      </c>
      <c r="BS43" s="45">
        <f t="shared" si="29"/>
        <v>100</v>
      </c>
      <c r="BT43" s="48"/>
      <c r="BU43" s="48"/>
      <c r="BV43" s="48">
        <v>0</v>
      </c>
      <c r="BW43" s="48">
        <v>0</v>
      </c>
      <c r="BX43" s="48">
        <v>0</v>
      </c>
      <c r="BY43" s="48">
        <v>0</v>
      </c>
      <c r="BZ43" s="45">
        <f t="shared" si="34"/>
        <v>0</v>
      </c>
      <c r="CA43" s="45">
        <f t="shared" si="34"/>
        <v>0</v>
      </c>
      <c r="CB43" s="45">
        <f t="shared" si="34"/>
        <v>0</v>
      </c>
      <c r="CC43" s="65">
        <v>0</v>
      </c>
      <c r="CD43" s="65">
        <v>0</v>
      </c>
      <c r="CE43" s="65">
        <v>0</v>
      </c>
      <c r="CF43" s="65">
        <v>0</v>
      </c>
      <c r="CG43" s="65">
        <v>0</v>
      </c>
      <c r="CH43" s="65">
        <f t="shared" si="21"/>
        <v>0</v>
      </c>
      <c r="CI43" s="65">
        <v>0</v>
      </c>
      <c r="CJ43" s="65">
        <v>0</v>
      </c>
      <c r="CK43" s="65">
        <v>0</v>
      </c>
      <c r="CL43" s="65">
        <v>0</v>
      </c>
      <c r="CM43" s="45">
        <f t="shared" si="30"/>
      </c>
      <c r="CN43" s="45">
        <f t="shared" si="31"/>
      </c>
      <c r="CO43" s="45">
        <f t="shared" si="32"/>
      </c>
      <c r="CP43" s="45">
        <f t="shared" si="33"/>
      </c>
      <c r="CQ43" s="45">
        <f t="shared" si="22"/>
      </c>
    </row>
    <row r="44" spans="1:95" s="79" customFormat="1" ht="12.75">
      <c r="A44" s="69" t="s">
        <v>76</v>
      </c>
      <c r="B44" s="70" t="s">
        <v>108</v>
      </c>
      <c r="C44" s="71">
        <v>720358.3318200001</v>
      </c>
      <c r="D44" s="71">
        <v>1309798.5358699998</v>
      </c>
      <c r="E44" s="71">
        <v>811319.24642</v>
      </c>
      <c r="F44" s="72">
        <f t="shared" si="35"/>
        <v>61.94229297111728</v>
      </c>
      <c r="G44" s="72">
        <f t="shared" si="36"/>
        <v>112.62717602921109</v>
      </c>
      <c r="H44" s="71">
        <v>278969.69093</v>
      </c>
      <c r="I44" s="71">
        <v>437842.40134</v>
      </c>
      <c r="J44" s="71">
        <v>292837.65456</v>
      </c>
      <c r="K44" s="73">
        <f t="shared" si="37"/>
        <v>66.88197709125053</v>
      </c>
      <c r="L44" s="74">
        <f t="shared" si="38"/>
        <v>104.97113632085566</v>
      </c>
      <c r="M44" s="74">
        <v>0</v>
      </c>
      <c r="N44" s="75">
        <v>223956.1204</v>
      </c>
      <c r="O44" s="75">
        <v>12671.301609999999</v>
      </c>
      <c r="P44" s="75">
        <v>15395.164939999999</v>
      </c>
      <c r="Q44" s="75">
        <v>719302.10928</v>
      </c>
      <c r="R44" s="75">
        <v>1335488.7235899998</v>
      </c>
      <c r="S44" s="75">
        <v>790508.58244</v>
      </c>
      <c r="T44" s="73">
        <f t="shared" si="39"/>
        <v>59.19245654991312</v>
      </c>
      <c r="U44" s="74">
        <f t="shared" si="40"/>
        <v>109.89938333856348</v>
      </c>
      <c r="V44" s="75">
        <f t="shared" si="41"/>
        <v>20810.663979999954</v>
      </c>
      <c r="W44" s="75">
        <v>744115.25433</v>
      </c>
      <c r="X44" s="75">
        <v>453129.02625</v>
      </c>
      <c r="Y44" s="74">
        <f t="shared" si="7"/>
        <v>60.89500566118572</v>
      </c>
      <c r="Z44" s="75">
        <v>87323.00962000001</v>
      </c>
      <c r="AA44" s="75">
        <v>60699.83339</v>
      </c>
      <c r="AB44" s="74">
        <f t="shared" si="8"/>
        <v>69.5118430458879</v>
      </c>
      <c r="AC44" s="75">
        <v>0</v>
      </c>
      <c r="AD44" s="75">
        <v>0</v>
      </c>
      <c r="AE44" s="74">
        <f t="shared" si="9"/>
        <v>0</v>
      </c>
      <c r="AF44" s="75">
        <v>35521.424</v>
      </c>
      <c r="AG44" s="75">
        <v>21695.89341</v>
      </c>
      <c r="AH44" s="74">
        <f t="shared" si="10"/>
        <v>61.07833236077474</v>
      </c>
      <c r="AI44" s="75">
        <v>68030.336</v>
      </c>
      <c r="AJ44" s="75">
        <v>43257.616</v>
      </c>
      <c r="AK44" s="74">
        <f t="shared" si="11"/>
        <v>63.58577444039083</v>
      </c>
      <c r="AL44" s="75">
        <v>4026.412</v>
      </c>
      <c r="AM44" s="75">
        <v>3015.106</v>
      </c>
      <c r="AN44" s="74">
        <f t="shared" si="12"/>
        <v>74.8831962551274</v>
      </c>
      <c r="AO44" s="75">
        <v>1773.1</v>
      </c>
      <c r="AP44" s="75">
        <v>276.27642</v>
      </c>
      <c r="AQ44" s="74">
        <f t="shared" si="23"/>
        <v>15.581547572048954</v>
      </c>
      <c r="AR44" s="75">
        <v>443398.83924</v>
      </c>
      <c r="AS44" s="75">
        <v>874862.79582</v>
      </c>
      <c r="AT44" s="75">
        <v>521295.40815</v>
      </c>
      <c r="AU44" s="74">
        <f t="shared" si="42"/>
        <v>59.5859614376898</v>
      </c>
      <c r="AV44" s="74">
        <f t="shared" si="24"/>
        <v>117.56805882566523</v>
      </c>
      <c r="AW44" s="75">
        <v>80860.2165</v>
      </c>
      <c r="AX44" s="75">
        <v>130054.5</v>
      </c>
      <c r="AY44" s="75">
        <v>97540.875</v>
      </c>
      <c r="AZ44" s="74">
        <f t="shared" si="43"/>
        <v>75</v>
      </c>
      <c r="BA44" s="74">
        <f t="shared" si="25"/>
        <v>120.62900548874984</v>
      </c>
      <c r="BB44" s="75">
        <v>54894.56149</v>
      </c>
      <c r="BC44" s="75">
        <v>216804.01255</v>
      </c>
      <c r="BD44" s="75">
        <v>88225.72418</v>
      </c>
      <c r="BE44" s="74">
        <f t="shared" si="44"/>
        <v>40.69376906004132</v>
      </c>
      <c r="BF44" s="76">
        <f t="shared" si="26"/>
        <v>160.71851525049865</v>
      </c>
      <c r="BG44" s="75">
        <v>300062.06029</v>
      </c>
      <c r="BH44" s="75">
        <v>404868.16527</v>
      </c>
      <c r="BI44" s="75">
        <v>293597.88597</v>
      </c>
      <c r="BJ44" s="74">
        <f t="shared" si="45"/>
        <v>72.5169107267805</v>
      </c>
      <c r="BK44" s="74">
        <f t="shared" si="27"/>
        <v>97.84572087729032</v>
      </c>
      <c r="BL44" s="75">
        <v>7582.00096</v>
      </c>
      <c r="BM44" s="75">
        <v>123136.118</v>
      </c>
      <c r="BN44" s="75">
        <v>41930.923</v>
      </c>
      <c r="BO44" s="76">
        <f t="shared" si="17"/>
        <v>34.0524970910647</v>
      </c>
      <c r="BP44" s="76">
        <f t="shared" si="28"/>
        <v>553.032414809929</v>
      </c>
      <c r="BQ44" s="77">
        <v>-4640.11129</v>
      </c>
      <c r="BR44" s="77">
        <v>-4640.11129</v>
      </c>
      <c r="BS44" s="76">
        <f t="shared" si="29"/>
        <v>100</v>
      </c>
      <c r="BT44" s="77"/>
      <c r="BU44" s="77"/>
      <c r="BV44" s="77">
        <v>0</v>
      </c>
      <c r="BW44" s="77">
        <v>0</v>
      </c>
      <c r="BX44" s="77">
        <v>0</v>
      </c>
      <c r="BY44" s="77">
        <v>0</v>
      </c>
      <c r="BZ44" s="76">
        <f t="shared" si="34"/>
        <v>0</v>
      </c>
      <c r="CA44" s="76">
        <f t="shared" si="34"/>
        <v>0</v>
      </c>
      <c r="CB44" s="76">
        <f t="shared" si="34"/>
        <v>0</v>
      </c>
      <c r="CC44" s="78">
        <v>9000</v>
      </c>
      <c r="CD44" s="78">
        <v>0</v>
      </c>
      <c r="CE44" s="78">
        <v>0</v>
      </c>
      <c r="CF44" s="78">
        <v>9000</v>
      </c>
      <c r="CG44" s="78">
        <v>0</v>
      </c>
      <c r="CH44" s="78">
        <f t="shared" si="21"/>
        <v>0</v>
      </c>
      <c r="CI44" s="78">
        <v>0</v>
      </c>
      <c r="CJ44" s="78">
        <v>0</v>
      </c>
      <c r="CK44" s="78">
        <v>0</v>
      </c>
      <c r="CL44" s="78">
        <v>0</v>
      </c>
      <c r="CM44" s="76">
        <f t="shared" si="30"/>
        <v>0</v>
      </c>
      <c r="CN44" s="76">
        <f t="shared" si="31"/>
      </c>
      <c r="CO44" s="76">
        <f t="shared" si="32"/>
      </c>
      <c r="CP44" s="76">
        <f t="shared" si="33"/>
        <v>0</v>
      </c>
      <c r="CQ44" s="76">
        <f t="shared" si="22"/>
      </c>
    </row>
    <row r="45" spans="1:95" ht="12.75">
      <c r="A45" s="13" t="s">
        <v>77</v>
      </c>
      <c r="B45" s="14" t="s">
        <v>78</v>
      </c>
      <c r="C45" s="46">
        <v>397285.02041</v>
      </c>
      <c r="D45" s="46">
        <v>580980.31852</v>
      </c>
      <c r="E45" s="46">
        <v>396454.26725</v>
      </c>
      <c r="F45" s="43">
        <f t="shared" si="35"/>
        <v>68.23884641392584</v>
      </c>
      <c r="G45" s="43">
        <f t="shared" si="36"/>
        <v>99.79089240285408</v>
      </c>
      <c r="H45" s="46">
        <v>135540.25143</v>
      </c>
      <c r="I45" s="46">
        <v>204448.80632</v>
      </c>
      <c r="J45" s="46">
        <v>151957.36969</v>
      </c>
      <c r="K45" s="42">
        <f t="shared" si="37"/>
        <v>74.32538855333728</v>
      </c>
      <c r="L45" s="44">
        <f t="shared" si="38"/>
        <v>112.11235635672303</v>
      </c>
      <c r="M45" s="44">
        <v>0</v>
      </c>
      <c r="N45" s="47">
        <v>100172.61390000001</v>
      </c>
      <c r="O45" s="47">
        <v>3880.94742</v>
      </c>
      <c r="P45" s="47">
        <v>7387.98388</v>
      </c>
      <c r="Q45" s="47">
        <v>390459.69442</v>
      </c>
      <c r="R45" s="47">
        <v>632605.6791000001</v>
      </c>
      <c r="S45" s="47">
        <v>396480.08419</v>
      </c>
      <c r="T45" s="42">
        <f t="shared" si="39"/>
        <v>62.674126598747435</v>
      </c>
      <c r="U45" s="44">
        <f t="shared" si="40"/>
        <v>101.54187227415186</v>
      </c>
      <c r="V45" s="47">
        <f t="shared" si="41"/>
        <v>-25.816940000047907</v>
      </c>
      <c r="W45" s="47">
        <v>270849.37218</v>
      </c>
      <c r="X45" s="47">
        <v>164673.78631999998</v>
      </c>
      <c r="Y45" s="44">
        <f t="shared" si="7"/>
        <v>60.79902825492308</v>
      </c>
      <c r="Z45" s="47">
        <v>54103.785149999996</v>
      </c>
      <c r="AA45" s="47">
        <v>34639.066399999996</v>
      </c>
      <c r="AB45" s="44">
        <f t="shared" si="8"/>
        <v>64.02336972166539</v>
      </c>
      <c r="AC45" s="47">
        <v>0</v>
      </c>
      <c r="AD45" s="47">
        <v>0</v>
      </c>
      <c r="AE45" s="44">
        <f t="shared" si="9"/>
        <v>0</v>
      </c>
      <c r="AF45" s="47">
        <v>32610.22166</v>
      </c>
      <c r="AG45" s="47">
        <v>11629.81095</v>
      </c>
      <c r="AH45" s="44">
        <f t="shared" si="10"/>
        <v>35.66308463418154</v>
      </c>
      <c r="AI45" s="47">
        <v>48165.4</v>
      </c>
      <c r="AJ45" s="47">
        <v>35692.33773</v>
      </c>
      <c r="AK45" s="44">
        <f t="shared" si="11"/>
        <v>74.10368797933786</v>
      </c>
      <c r="AL45" s="47">
        <v>2022.54</v>
      </c>
      <c r="AM45" s="47">
        <v>1558.68732</v>
      </c>
      <c r="AN45" s="44">
        <f t="shared" si="12"/>
        <v>77.06583405025364</v>
      </c>
      <c r="AO45" s="47">
        <v>5</v>
      </c>
      <c r="AP45" s="47">
        <v>2.97817</v>
      </c>
      <c r="AQ45" s="44">
        <f t="shared" si="23"/>
        <v>59.5634</v>
      </c>
      <c r="AR45" s="47">
        <v>271140.7893</v>
      </c>
      <c r="AS45" s="47">
        <v>377099.82638</v>
      </c>
      <c r="AT45" s="47">
        <v>246715.76963999998</v>
      </c>
      <c r="AU45" s="44">
        <f t="shared" si="42"/>
        <v>65.42452485549192</v>
      </c>
      <c r="AV45" s="44">
        <f t="shared" si="24"/>
        <v>90.9917575577405</v>
      </c>
      <c r="AW45" s="47">
        <v>97148.625</v>
      </c>
      <c r="AX45" s="47">
        <v>166240.8</v>
      </c>
      <c r="AY45" s="47">
        <v>124680.6</v>
      </c>
      <c r="AZ45" s="44">
        <f t="shared" si="43"/>
        <v>75.00000000000001</v>
      </c>
      <c r="BA45" s="44">
        <f t="shared" si="25"/>
        <v>128.34005627974662</v>
      </c>
      <c r="BB45" s="47">
        <v>57302.05782</v>
      </c>
      <c r="BC45" s="47">
        <v>53802.53539</v>
      </c>
      <c r="BD45" s="47">
        <v>13032.03287</v>
      </c>
      <c r="BE45" s="44">
        <f t="shared" si="44"/>
        <v>24.221967934288458</v>
      </c>
      <c r="BF45" s="45">
        <f t="shared" si="26"/>
        <v>22.742696101659824</v>
      </c>
      <c r="BG45" s="47">
        <v>114017.56612</v>
      </c>
      <c r="BH45" s="47">
        <v>151318.51099</v>
      </c>
      <c r="BI45" s="47">
        <v>104066.99677</v>
      </c>
      <c r="BJ45" s="44">
        <f t="shared" si="45"/>
        <v>68.77347397165265</v>
      </c>
      <c r="BK45" s="44">
        <f t="shared" si="27"/>
        <v>91.27277516209446</v>
      </c>
      <c r="BL45" s="47">
        <v>2672.54036</v>
      </c>
      <c r="BM45" s="47">
        <v>5737.98</v>
      </c>
      <c r="BN45" s="47">
        <v>4936.14</v>
      </c>
      <c r="BO45" s="45">
        <f t="shared" si="17"/>
        <v>86.02574425146132</v>
      </c>
      <c r="BP45" s="45">
        <f t="shared" si="28"/>
        <v>184.69842678072786</v>
      </c>
      <c r="BQ45" s="48">
        <v>-1229.3141799999999</v>
      </c>
      <c r="BR45" s="48">
        <v>-2770.87208</v>
      </c>
      <c r="BS45" s="45">
        <f t="shared" si="29"/>
        <v>225.3998306600515</v>
      </c>
      <c r="BT45" s="48"/>
      <c r="BU45" s="48"/>
      <c r="BV45" s="48">
        <v>0</v>
      </c>
      <c r="BW45" s="48">
        <v>0</v>
      </c>
      <c r="BX45" s="48">
        <v>0</v>
      </c>
      <c r="BY45" s="48">
        <v>0</v>
      </c>
      <c r="BZ45" s="45">
        <f t="shared" si="34"/>
        <v>0</v>
      </c>
      <c r="CA45" s="45">
        <f t="shared" si="34"/>
        <v>0</v>
      </c>
      <c r="CB45" s="45">
        <f t="shared" si="34"/>
        <v>0</v>
      </c>
      <c r="CC45" s="65">
        <v>5668</v>
      </c>
      <c r="CD45" s="65">
        <v>0</v>
      </c>
      <c r="CE45" s="65">
        <v>5668</v>
      </c>
      <c r="CF45" s="65">
        <v>0</v>
      </c>
      <c r="CG45" s="65">
        <v>0</v>
      </c>
      <c r="CH45" s="65">
        <f t="shared" si="21"/>
        <v>3668</v>
      </c>
      <c r="CI45" s="65">
        <v>0</v>
      </c>
      <c r="CJ45" s="65">
        <v>3668</v>
      </c>
      <c r="CK45" s="65">
        <v>0</v>
      </c>
      <c r="CL45" s="65">
        <v>0</v>
      </c>
      <c r="CM45" s="45">
        <f t="shared" si="30"/>
        <v>64.71418489767113</v>
      </c>
      <c r="CN45" s="45">
        <f t="shared" si="31"/>
      </c>
      <c r="CO45" s="45">
        <f t="shared" si="32"/>
        <v>64.71418489767113</v>
      </c>
      <c r="CP45" s="45">
        <f t="shared" si="33"/>
      </c>
      <c r="CQ45" s="45">
        <f t="shared" si="22"/>
      </c>
    </row>
    <row r="46" spans="1:95" s="79" customFormat="1" ht="12.75">
      <c r="A46" s="69">
        <v>41</v>
      </c>
      <c r="B46" s="70" t="s">
        <v>79</v>
      </c>
      <c r="C46" s="71">
        <v>1418059.5231700002</v>
      </c>
      <c r="D46" s="71">
        <v>3025316.16977</v>
      </c>
      <c r="E46" s="71">
        <v>1944479.0278399999</v>
      </c>
      <c r="F46" s="72">
        <f t="shared" si="35"/>
        <v>64.27358063497307</v>
      </c>
      <c r="G46" s="72">
        <f t="shared" si="36"/>
        <v>137.12252525854595</v>
      </c>
      <c r="H46" s="71">
        <v>471895.35142</v>
      </c>
      <c r="I46" s="71">
        <v>779591.65957</v>
      </c>
      <c r="J46" s="71">
        <v>509788.87543</v>
      </c>
      <c r="K46" s="73">
        <f t="shared" si="37"/>
        <v>65.39178160412654</v>
      </c>
      <c r="L46" s="74">
        <f t="shared" si="38"/>
        <v>108.03006935668533</v>
      </c>
      <c r="M46" s="74">
        <v>2468</v>
      </c>
      <c r="N46" s="75">
        <v>295884.17577</v>
      </c>
      <c r="O46" s="75">
        <v>45652.204450000005</v>
      </c>
      <c r="P46" s="75">
        <v>35461.74409</v>
      </c>
      <c r="Q46" s="75">
        <v>1505762.5433800002</v>
      </c>
      <c r="R46" s="75">
        <v>3049121.5474099996</v>
      </c>
      <c r="S46" s="75">
        <v>1862890.00205</v>
      </c>
      <c r="T46" s="73">
        <f t="shared" si="39"/>
        <v>61.09595741214008</v>
      </c>
      <c r="U46" s="74">
        <f t="shared" si="40"/>
        <v>123.71738228182727</v>
      </c>
      <c r="V46" s="75">
        <f t="shared" si="41"/>
        <v>81589.02578999987</v>
      </c>
      <c r="W46" s="75">
        <v>1619999.68398</v>
      </c>
      <c r="X46" s="75">
        <v>1030161.32092</v>
      </c>
      <c r="Y46" s="74">
        <f t="shared" si="7"/>
        <v>63.5902173998645</v>
      </c>
      <c r="Z46" s="75">
        <v>143756.55391999998</v>
      </c>
      <c r="AA46" s="75">
        <v>105289.86190999999</v>
      </c>
      <c r="AB46" s="74">
        <f t="shared" si="8"/>
        <v>73.24178205370269</v>
      </c>
      <c r="AC46" s="75">
        <v>0</v>
      </c>
      <c r="AD46" s="75">
        <v>0</v>
      </c>
      <c r="AE46" s="74">
        <f t="shared" si="9"/>
        <v>0</v>
      </c>
      <c r="AF46" s="75">
        <v>91993.58746</v>
      </c>
      <c r="AG46" s="75">
        <v>57125.499469999995</v>
      </c>
      <c r="AH46" s="74">
        <f t="shared" si="10"/>
        <v>62.09726248021244</v>
      </c>
      <c r="AI46" s="75">
        <v>80940.17066</v>
      </c>
      <c r="AJ46" s="75">
        <v>50102.05716</v>
      </c>
      <c r="AK46" s="74">
        <f t="shared" si="11"/>
        <v>61.9001130729763</v>
      </c>
      <c r="AL46" s="75">
        <v>8269.1</v>
      </c>
      <c r="AM46" s="75">
        <v>6203.343900000001</v>
      </c>
      <c r="AN46" s="74">
        <f t="shared" si="12"/>
        <v>75.01836838350002</v>
      </c>
      <c r="AO46" s="75">
        <v>39033.19634</v>
      </c>
      <c r="AP46" s="75">
        <v>23054.20835</v>
      </c>
      <c r="AQ46" s="74">
        <f t="shared" si="23"/>
        <v>59.063080945730206</v>
      </c>
      <c r="AR46" s="75">
        <v>947062.00537</v>
      </c>
      <c r="AS46" s="75">
        <v>2250503.04475</v>
      </c>
      <c r="AT46" s="75">
        <v>1440654.7893599998</v>
      </c>
      <c r="AU46" s="74">
        <f t="shared" si="42"/>
        <v>64.0147896142943</v>
      </c>
      <c r="AV46" s="74">
        <f t="shared" si="24"/>
        <v>152.1183176171408</v>
      </c>
      <c r="AW46" s="75">
        <v>204252.7515</v>
      </c>
      <c r="AX46" s="75">
        <v>293577.4</v>
      </c>
      <c r="AY46" s="75">
        <v>220183.05</v>
      </c>
      <c r="AZ46" s="74">
        <f t="shared" si="43"/>
        <v>74.99999999999999</v>
      </c>
      <c r="BA46" s="74">
        <f t="shared" si="25"/>
        <v>107.79930668400321</v>
      </c>
      <c r="BB46" s="75">
        <v>33389.27096</v>
      </c>
      <c r="BC46" s="75">
        <v>605366.59796</v>
      </c>
      <c r="BD46" s="75">
        <v>197981.84126</v>
      </c>
      <c r="BE46" s="74">
        <f t="shared" si="44"/>
        <v>32.70445411543532</v>
      </c>
      <c r="BF46" s="76">
        <f t="shared" si="26"/>
        <v>592.9504765083974</v>
      </c>
      <c r="BG46" s="75">
        <v>670200.8992100001</v>
      </c>
      <c r="BH46" s="75">
        <v>937211.32</v>
      </c>
      <c r="BI46" s="75">
        <v>706585.99368</v>
      </c>
      <c r="BJ46" s="74">
        <f t="shared" si="45"/>
        <v>75.3923878853704</v>
      </c>
      <c r="BK46" s="74">
        <f t="shared" si="27"/>
        <v>105.4289832366517</v>
      </c>
      <c r="BL46" s="75">
        <v>39219.0837</v>
      </c>
      <c r="BM46" s="75">
        <v>414347.72679000004</v>
      </c>
      <c r="BN46" s="75">
        <v>315903.90442000004</v>
      </c>
      <c r="BO46" s="76">
        <f t="shared" si="17"/>
        <v>76.24125438489654</v>
      </c>
      <c r="BP46" s="76">
        <f t="shared" si="28"/>
        <v>805.4851735865517</v>
      </c>
      <c r="BQ46" s="77">
        <v>-6387.83455</v>
      </c>
      <c r="BR46" s="77">
        <v>-6387.83455</v>
      </c>
      <c r="BS46" s="76">
        <f t="shared" si="29"/>
        <v>100</v>
      </c>
      <c r="BT46" s="77">
        <v>26257.44531</v>
      </c>
      <c r="BU46" s="77"/>
      <c r="BV46" s="77">
        <v>0</v>
      </c>
      <c r="BW46" s="77">
        <v>25607.05893</v>
      </c>
      <c r="BX46" s="77">
        <v>0</v>
      </c>
      <c r="BY46" s="77">
        <v>23.526529999999998</v>
      </c>
      <c r="BZ46" s="76">
        <f t="shared" si="34"/>
        <v>97.52304014224757</v>
      </c>
      <c r="CA46" s="76">
        <f t="shared" si="34"/>
        <v>0</v>
      </c>
      <c r="CB46" s="76">
        <f t="shared" si="34"/>
        <v>0</v>
      </c>
      <c r="CC46" s="78">
        <v>463800</v>
      </c>
      <c r="CD46" s="78">
        <v>0</v>
      </c>
      <c r="CE46" s="78">
        <v>63000</v>
      </c>
      <c r="CF46" s="78">
        <v>400800</v>
      </c>
      <c r="CG46" s="78">
        <v>0</v>
      </c>
      <c r="CH46" s="78">
        <f>CI46+CJ46+CK46+CL46</f>
        <v>421800</v>
      </c>
      <c r="CI46" s="78">
        <v>0</v>
      </c>
      <c r="CJ46" s="78">
        <v>63000</v>
      </c>
      <c r="CK46" s="78">
        <v>358800</v>
      </c>
      <c r="CL46" s="78">
        <v>0</v>
      </c>
      <c r="CM46" s="76">
        <f t="shared" si="30"/>
        <v>90.94437257438551</v>
      </c>
      <c r="CN46" s="76">
        <f t="shared" si="31"/>
      </c>
      <c r="CO46" s="76">
        <f t="shared" si="32"/>
        <v>100</v>
      </c>
      <c r="CP46" s="76">
        <f t="shared" si="33"/>
        <v>89.52095808383234</v>
      </c>
      <c r="CQ46" s="76">
        <f t="shared" si="22"/>
      </c>
    </row>
    <row r="47" spans="1:95" ht="12.75">
      <c r="A47" s="13">
        <v>42</v>
      </c>
      <c r="B47" s="14" t="s">
        <v>88</v>
      </c>
      <c r="C47" s="46">
        <v>1271605.11322</v>
      </c>
      <c r="D47" s="46">
        <v>2140667.93421</v>
      </c>
      <c r="E47" s="46">
        <v>1452701.6870799998</v>
      </c>
      <c r="F47" s="43">
        <f t="shared" si="35"/>
        <v>67.862075376773</v>
      </c>
      <c r="G47" s="43">
        <f t="shared" si="36"/>
        <v>114.24157326651678</v>
      </c>
      <c r="H47" s="46">
        <v>379747.28922000004</v>
      </c>
      <c r="I47" s="46">
        <v>735245.28059</v>
      </c>
      <c r="J47" s="46">
        <v>441183.33873</v>
      </c>
      <c r="K47" s="42">
        <f t="shared" si="37"/>
        <v>60.00491949788117</v>
      </c>
      <c r="L47" s="44">
        <f t="shared" si="38"/>
        <v>116.17814037229589</v>
      </c>
      <c r="M47" s="44">
        <v>1130</v>
      </c>
      <c r="N47" s="47">
        <v>287783.93158</v>
      </c>
      <c r="O47" s="47">
        <v>15475.68708</v>
      </c>
      <c r="P47" s="47">
        <v>52948.6454</v>
      </c>
      <c r="Q47" s="47">
        <v>1237188.31725</v>
      </c>
      <c r="R47" s="47">
        <v>2133983.94413</v>
      </c>
      <c r="S47" s="47">
        <v>1362310.8565999998</v>
      </c>
      <c r="T47" s="42">
        <f t="shared" si="39"/>
        <v>63.838852225076025</v>
      </c>
      <c r="U47" s="44">
        <f t="shared" si="40"/>
        <v>110.11345949565059</v>
      </c>
      <c r="V47" s="47">
        <f t="shared" si="41"/>
        <v>90390.83048</v>
      </c>
      <c r="W47" s="47">
        <v>1199961.92313</v>
      </c>
      <c r="X47" s="47">
        <v>840149.9390499999</v>
      </c>
      <c r="Y47" s="44">
        <f t="shared" si="7"/>
        <v>70.01471653854976</v>
      </c>
      <c r="Z47" s="47">
        <v>166393.24546</v>
      </c>
      <c r="AA47" s="47">
        <v>112416.07183</v>
      </c>
      <c r="AB47" s="44">
        <f t="shared" si="8"/>
        <v>67.56047790234622</v>
      </c>
      <c r="AC47" s="47">
        <v>0</v>
      </c>
      <c r="AD47" s="47">
        <v>0</v>
      </c>
      <c r="AE47" s="44">
        <f t="shared" si="9"/>
        <v>0</v>
      </c>
      <c r="AF47" s="47">
        <v>63840.18865</v>
      </c>
      <c r="AG47" s="47">
        <v>32241.40503</v>
      </c>
      <c r="AH47" s="44">
        <f t="shared" si="10"/>
        <v>50.5033047548803</v>
      </c>
      <c r="AI47" s="47">
        <v>41616.118729999995</v>
      </c>
      <c r="AJ47" s="47">
        <v>36387.415700000005</v>
      </c>
      <c r="AK47" s="44">
        <f t="shared" si="11"/>
        <v>87.43587054832494</v>
      </c>
      <c r="AL47" s="47">
        <v>6747.53888</v>
      </c>
      <c r="AM47" s="47">
        <v>5685.076940000001</v>
      </c>
      <c r="AN47" s="44">
        <f t="shared" si="12"/>
        <v>84.25408198611225</v>
      </c>
      <c r="AO47" s="47">
        <v>15139.595589999999</v>
      </c>
      <c r="AP47" s="47">
        <v>9738.87325</v>
      </c>
      <c r="AQ47" s="44">
        <f t="shared" si="23"/>
        <v>64.32716905881368</v>
      </c>
      <c r="AR47" s="47">
        <v>913109.58895</v>
      </c>
      <c r="AS47" s="47">
        <v>1417927.56303</v>
      </c>
      <c r="AT47" s="47">
        <v>1025585.52549</v>
      </c>
      <c r="AU47" s="44">
        <f t="shared" si="42"/>
        <v>72.32989556239419</v>
      </c>
      <c r="AV47" s="44">
        <f t="shared" si="24"/>
        <v>112.31790114802519</v>
      </c>
      <c r="AW47" s="47">
        <v>165714.7905</v>
      </c>
      <c r="AX47" s="47">
        <v>281179.1</v>
      </c>
      <c r="AY47" s="47">
        <v>210884.325</v>
      </c>
      <c r="AZ47" s="44">
        <f t="shared" si="43"/>
        <v>75.00000000000001</v>
      </c>
      <c r="BA47" s="44">
        <f t="shared" si="25"/>
        <v>127.25739468620334</v>
      </c>
      <c r="BB47" s="47">
        <v>132794.39088</v>
      </c>
      <c r="BC47" s="47">
        <v>216512.30721</v>
      </c>
      <c r="BD47" s="47">
        <v>107755.66962999999</v>
      </c>
      <c r="BE47" s="44">
        <f t="shared" si="44"/>
        <v>49.76884271316984</v>
      </c>
      <c r="BF47" s="45">
        <f t="shared" si="26"/>
        <v>81.1447448314091</v>
      </c>
      <c r="BG47" s="47">
        <v>601470.4812</v>
      </c>
      <c r="BH47" s="47">
        <v>784008.76902</v>
      </c>
      <c r="BI47" s="47">
        <v>573456.62486</v>
      </c>
      <c r="BJ47" s="44">
        <f t="shared" si="45"/>
        <v>73.1441595451557</v>
      </c>
      <c r="BK47" s="44">
        <f t="shared" si="27"/>
        <v>95.342438703873</v>
      </c>
      <c r="BL47" s="47">
        <v>13129.92637</v>
      </c>
      <c r="BM47" s="47">
        <v>136227.3868</v>
      </c>
      <c r="BN47" s="47">
        <v>133488.906</v>
      </c>
      <c r="BO47" s="45">
        <f t="shared" si="17"/>
        <v>97.9897722004897</v>
      </c>
      <c r="BP47" s="45">
        <f t="shared" si="28"/>
        <v>1016.6767294674479</v>
      </c>
      <c r="BQ47" s="48">
        <v>-15496.46413</v>
      </c>
      <c r="BR47" s="48">
        <v>-15350.42467</v>
      </c>
      <c r="BS47" s="45">
        <f t="shared" si="29"/>
        <v>99.05759495343665</v>
      </c>
      <c r="BT47" s="48">
        <v>22225.72463</v>
      </c>
      <c r="BU47" s="48"/>
      <c r="BV47" s="48">
        <v>12019.033120000002</v>
      </c>
      <c r="BW47" s="48">
        <v>1537.7565900000002</v>
      </c>
      <c r="BX47" s="48">
        <v>0</v>
      </c>
      <c r="BY47" s="48">
        <v>49.29286</v>
      </c>
      <c r="BZ47" s="45">
        <f t="shared" si="34"/>
        <v>6.918814192111225</v>
      </c>
      <c r="CA47" s="45">
        <f t="shared" si="34"/>
        <v>0</v>
      </c>
      <c r="CB47" s="45">
        <f t="shared" si="34"/>
        <v>0.4101233394388049</v>
      </c>
      <c r="CC47" s="65">
        <v>235000</v>
      </c>
      <c r="CD47" s="65">
        <v>0</v>
      </c>
      <c r="CE47" s="65">
        <v>125000</v>
      </c>
      <c r="CF47" s="65">
        <v>110000</v>
      </c>
      <c r="CG47" s="65">
        <v>0</v>
      </c>
      <c r="CH47" s="65">
        <f aca="true" t="shared" si="46" ref="CH47:CH57">CI47+CJ47+CK47+CL47</f>
        <v>175000</v>
      </c>
      <c r="CI47" s="65">
        <v>0</v>
      </c>
      <c r="CJ47" s="65">
        <v>115000</v>
      </c>
      <c r="CK47" s="65">
        <v>60000</v>
      </c>
      <c r="CL47" s="65">
        <v>0</v>
      </c>
      <c r="CM47" s="45">
        <f t="shared" si="30"/>
        <v>74.46808510638297</v>
      </c>
      <c r="CN47" s="45">
        <f t="shared" si="31"/>
      </c>
      <c r="CO47" s="45">
        <f t="shared" si="32"/>
        <v>92</v>
      </c>
      <c r="CP47" s="45">
        <f t="shared" si="33"/>
        <v>54.54545454545454</v>
      </c>
      <c r="CQ47" s="45">
        <f t="shared" si="22"/>
      </c>
    </row>
    <row r="48" spans="1:95" s="79" customFormat="1" ht="12.75">
      <c r="A48" s="69">
        <v>43</v>
      </c>
      <c r="B48" s="70" t="s">
        <v>89</v>
      </c>
      <c r="C48" s="71">
        <v>1265951.74567</v>
      </c>
      <c r="D48" s="71">
        <v>2653864.88697</v>
      </c>
      <c r="E48" s="71">
        <v>1624178.5288399998</v>
      </c>
      <c r="F48" s="72">
        <f t="shared" si="35"/>
        <v>61.200498066590534</v>
      </c>
      <c r="G48" s="72">
        <f t="shared" si="36"/>
        <v>128.29703299476154</v>
      </c>
      <c r="H48" s="71">
        <v>477282.13769</v>
      </c>
      <c r="I48" s="71">
        <v>720282.30742</v>
      </c>
      <c r="J48" s="71">
        <v>459756.58632</v>
      </c>
      <c r="K48" s="73">
        <f t="shared" si="37"/>
        <v>63.83005407516053</v>
      </c>
      <c r="L48" s="74">
        <f t="shared" si="38"/>
        <v>96.32805211298667</v>
      </c>
      <c r="M48" s="74">
        <v>3000</v>
      </c>
      <c r="N48" s="75">
        <v>287127.76060000004</v>
      </c>
      <c r="O48" s="75">
        <v>15361.86278</v>
      </c>
      <c r="P48" s="75">
        <v>56467.254850000005</v>
      </c>
      <c r="Q48" s="75">
        <v>1272322.78876</v>
      </c>
      <c r="R48" s="75">
        <v>2726802.0499699996</v>
      </c>
      <c r="S48" s="75">
        <v>1624686.6134000001</v>
      </c>
      <c r="T48" s="73">
        <f t="shared" si="39"/>
        <v>59.58212527447216</v>
      </c>
      <c r="U48" s="74">
        <f t="shared" si="40"/>
        <v>127.69453064527849</v>
      </c>
      <c r="V48" s="75">
        <f t="shared" si="41"/>
        <v>-508.08456000033766</v>
      </c>
      <c r="W48" s="75">
        <v>1642936.5787</v>
      </c>
      <c r="X48" s="75">
        <v>992218.42079</v>
      </c>
      <c r="Y48" s="74">
        <f t="shared" si="7"/>
        <v>60.392983737394715</v>
      </c>
      <c r="Z48" s="75">
        <v>133294.43055</v>
      </c>
      <c r="AA48" s="75">
        <v>77255.53563</v>
      </c>
      <c r="AB48" s="74">
        <f t="shared" si="8"/>
        <v>57.95856234294855</v>
      </c>
      <c r="AC48" s="75">
        <v>0</v>
      </c>
      <c r="AD48" s="75">
        <v>0</v>
      </c>
      <c r="AE48" s="74">
        <f t="shared" si="9"/>
        <v>0</v>
      </c>
      <c r="AF48" s="75">
        <v>57908.171969999996</v>
      </c>
      <c r="AG48" s="75">
        <v>33104.49818</v>
      </c>
      <c r="AH48" s="74">
        <f t="shared" si="10"/>
        <v>57.16723055452376</v>
      </c>
      <c r="AI48" s="75">
        <v>78843.76067</v>
      </c>
      <c r="AJ48" s="75">
        <v>53270.715630000006</v>
      </c>
      <c r="AK48" s="74">
        <f t="shared" si="11"/>
        <v>67.5649096102407</v>
      </c>
      <c r="AL48" s="75">
        <v>5199.02</v>
      </c>
      <c r="AM48" s="75">
        <v>3841.422</v>
      </c>
      <c r="AN48" s="74">
        <f t="shared" si="12"/>
        <v>73.88742493777673</v>
      </c>
      <c r="AO48" s="75">
        <v>2.7</v>
      </c>
      <c r="AP48" s="75">
        <v>2.62147</v>
      </c>
      <c r="AQ48" s="74">
        <f t="shared" si="23"/>
        <v>97.09148148148148</v>
      </c>
      <c r="AR48" s="75">
        <v>802218.97317</v>
      </c>
      <c r="AS48" s="75">
        <v>1940695.60174</v>
      </c>
      <c r="AT48" s="75">
        <v>1172533.0623599999</v>
      </c>
      <c r="AU48" s="74">
        <f t="shared" si="42"/>
        <v>60.418185175909265</v>
      </c>
      <c r="AV48" s="74">
        <f t="shared" si="24"/>
        <v>146.16122300457306</v>
      </c>
      <c r="AW48" s="75">
        <v>93110.682</v>
      </c>
      <c r="AX48" s="75">
        <v>292934.8</v>
      </c>
      <c r="AY48" s="75">
        <v>219701.1</v>
      </c>
      <c r="AZ48" s="74">
        <f t="shared" si="43"/>
        <v>75</v>
      </c>
      <c r="BA48" s="74">
        <f t="shared" si="25"/>
        <v>235.9569227513552</v>
      </c>
      <c r="BB48" s="75">
        <v>105507.78795999999</v>
      </c>
      <c r="BC48" s="75">
        <v>571336.70326</v>
      </c>
      <c r="BD48" s="75">
        <v>244655.76261</v>
      </c>
      <c r="BE48" s="74">
        <f t="shared" si="44"/>
        <v>42.82164286208368</v>
      </c>
      <c r="BF48" s="76">
        <f t="shared" si="26"/>
        <v>231.8840792139</v>
      </c>
      <c r="BG48" s="75">
        <v>583608.448</v>
      </c>
      <c r="BH48" s="75">
        <v>839767.32683</v>
      </c>
      <c r="BI48" s="75">
        <v>609111.82173</v>
      </c>
      <c r="BJ48" s="74">
        <f t="shared" si="45"/>
        <v>72.53340327365542</v>
      </c>
      <c r="BK48" s="74">
        <f t="shared" si="27"/>
        <v>104.3699459487605</v>
      </c>
      <c r="BL48" s="75">
        <v>19992.055210000002</v>
      </c>
      <c r="BM48" s="75">
        <v>236656.77165</v>
      </c>
      <c r="BN48" s="75">
        <v>99064.37801999999</v>
      </c>
      <c r="BO48" s="76">
        <f t="shared" si="17"/>
        <v>41.85993805683692</v>
      </c>
      <c r="BP48" s="76">
        <f t="shared" si="28"/>
        <v>495.5187297124315</v>
      </c>
      <c r="BQ48" s="77">
        <v>-10318.01639</v>
      </c>
      <c r="BR48" s="77">
        <v>-10099.09149</v>
      </c>
      <c r="BS48" s="76">
        <f t="shared" si="29"/>
        <v>97.8782268633322</v>
      </c>
      <c r="BT48" s="77"/>
      <c r="BU48" s="77"/>
      <c r="BV48" s="77">
        <v>0</v>
      </c>
      <c r="BW48" s="77">
        <v>0</v>
      </c>
      <c r="BX48" s="77">
        <v>0</v>
      </c>
      <c r="BY48" s="77">
        <v>0</v>
      </c>
      <c r="BZ48" s="76">
        <f t="shared" si="34"/>
        <v>0</v>
      </c>
      <c r="CA48" s="76">
        <f t="shared" si="34"/>
        <v>0</v>
      </c>
      <c r="CB48" s="76">
        <f t="shared" si="34"/>
        <v>0</v>
      </c>
      <c r="CC48" s="78">
        <v>5823.6</v>
      </c>
      <c r="CD48" s="78">
        <v>0</v>
      </c>
      <c r="CE48" s="78">
        <v>5823.6</v>
      </c>
      <c r="CF48" s="78">
        <v>0</v>
      </c>
      <c r="CG48" s="78">
        <v>0</v>
      </c>
      <c r="CH48" s="78">
        <f t="shared" si="46"/>
        <v>582.45</v>
      </c>
      <c r="CI48" s="78">
        <v>0</v>
      </c>
      <c r="CJ48" s="78">
        <v>582.45</v>
      </c>
      <c r="CK48" s="78">
        <v>0</v>
      </c>
      <c r="CL48" s="78">
        <v>0</v>
      </c>
      <c r="CM48" s="76">
        <f t="shared" si="30"/>
        <v>10.001545435812899</v>
      </c>
      <c r="CN48" s="76">
        <f t="shared" si="31"/>
      </c>
      <c r="CO48" s="76">
        <f t="shared" si="32"/>
        <v>10.001545435812899</v>
      </c>
      <c r="CP48" s="76">
        <f t="shared" si="33"/>
      </c>
      <c r="CQ48" s="76">
        <f t="shared" si="22"/>
      </c>
    </row>
    <row r="49" spans="1:95" ht="12.75">
      <c r="A49" s="13">
        <v>44</v>
      </c>
      <c r="B49" s="14" t="s">
        <v>101</v>
      </c>
      <c r="C49" s="46">
        <v>2088618.2547</v>
      </c>
      <c r="D49" s="46">
        <v>3455649.4731300003</v>
      </c>
      <c r="E49" s="46">
        <v>2277838.0658899997</v>
      </c>
      <c r="F49" s="43">
        <f t="shared" si="35"/>
        <v>65.91635186386013</v>
      </c>
      <c r="G49" s="43">
        <f t="shared" si="36"/>
        <v>109.05956896451518</v>
      </c>
      <c r="H49" s="46">
        <v>913933.78935</v>
      </c>
      <c r="I49" s="46">
        <v>1225353.72786</v>
      </c>
      <c r="J49" s="46">
        <v>885328.46686</v>
      </c>
      <c r="K49" s="42">
        <f t="shared" si="37"/>
        <v>72.25084861056148</v>
      </c>
      <c r="L49" s="44">
        <f t="shared" si="38"/>
        <v>96.87008809354293</v>
      </c>
      <c r="M49" s="44">
        <v>16366.3</v>
      </c>
      <c r="N49" s="47">
        <v>535703.98284</v>
      </c>
      <c r="O49" s="47">
        <v>47614.71283</v>
      </c>
      <c r="P49" s="47">
        <v>99333.7705</v>
      </c>
      <c r="Q49" s="47">
        <v>2122453.36847</v>
      </c>
      <c r="R49" s="47">
        <v>3662513.3187800003</v>
      </c>
      <c r="S49" s="47">
        <v>2230793.65197</v>
      </c>
      <c r="T49" s="42">
        <f t="shared" si="39"/>
        <v>60.90882019544676</v>
      </c>
      <c r="U49" s="44">
        <f t="shared" si="40"/>
        <v>105.10448357120319</v>
      </c>
      <c r="V49" s="47">
        <f t="shared" si="41"/>
        <v>47044.41391999973</v>
      </c>
      <c r="W49" s="47">
        <v>1972194.4424400001</v>
      </c>
      <c r="X49" s="47">
        <v>1308689.50392</v>
      </c>
      <c r="Y49" s="44">
        <f t="shared" si="7"/>
        <v>66.3570221960918</v>
      </c>
      <c r="Z49" s="47">
        <v>178521.26724000002</v>
      </c>
      <c r="AA49" s="47">
        <v>127459.76755</v>
      </c>
      <c r="AB49" s="44">
        <f t="shared" si="8"/>
        <v>71.39752563970204</v>
      </c>
      <c r="AC49" s="47">
        <v>0</v>
      </c>
      <c r="AD49" s="47">
        <v>0</v>
      </c>
      <c r="AE49" s="44">
        <f t="shared" si="9"/>
        <v>0</v>
      </c>
      <c r="AF49" s="47">
        <v>138531.37688999998</v>
      </c>
      <c r="AG49" s="47">
        <v>80341.23078</v>
      </c>
      <c r="AH49" s="44">
        <f t="shared" si="10"/>
        <v>57.9949702252613</v>
      </c>
      <c r="AI49" s="47">
        <v>172901.94259</v>
      </c>
      <c r="AJ49" s="47">
        <v>121108.10935</v>
      </c>
      <c r="AK49" s="44">
        <f t="shared" si="11"/>
        <v>70.04438905419472</v>
      </c>
      <c r="AL49" s="47">
        <v>9971.5</v>
      </c>
      <c r="AM49" s="47">
        <v>6451.64471</v>
      </c>
      <c r="AN49" s="44">
        <f t="shared" si="12"/>
        <v>64.7008445068445</v>
      </c>
      <c r="AO49" s="47">
        <v>19766.6</v>
      </c>
      <c r="AP49" s="47">
        <v>4849.767150000001</v>
      </c>
      <c r="AQ49" s="44">
        <f t="shared" si="23"/>
        <v>24.535161079801284</v>
      </c>
      <c r="AR49" s="47">
        <v>1241175.4092899999</v>
      </c>
      <c r="AS49" s="47">
        <v>2262917.24603</v>
      </c>
      <c r="AT49" s="47">
        <v>1425091.76952</v>
      </c>
      <c r="AU49" s="44">
        <f t="shared" si="42"/>
        <v>62.975867633699025</v>
      </c>
      <c r="AV49" s="44">
        <f t="shared" si="24"/>
        <v>114.8179184709442</v>
      </c>
      <c r="AW49" s="47">
        <v>123128.523</v>
      </c>
      <c r="AX49" s="47">
        <v>321199.3</v>
      </c>
      <c r="AY49" s="47">
        <v>240899.475</v>
      </c>
      <c r="AZ49" s="44">
        <f t="shared" si="43"/>
        <v>75</v>
      </c>
      <c r="BA49" s="44">
        <f t="shared" si="25"/>
        <v>195.64879780130232</v>
      </c>
      <c r="BB49" s="47">
        <v>210506.50211</v>
      </c>
      <c r="BC49" s="47">
        <v>634472.80524</v>
      </c>
      <c r="BD49" s="47">
        <v>246411.237</v>
      </c>
      <c r="BE49" s="44">
        <f t="shared" si="44"/>
        <v>38.837162911464866</v>
      </c>
      <c r="BF49" s="45">
        <f t="shared" si="26"/>
        <v>117.05635433115411</v>
      </c>
      <c r="BG49" s="47">
        <v>900254.18807</v>
      </c>
      <c r="BH49" s="47">
        <v>1241960.41704</v>
      </c>
      <c r="BI49" s="47">
        <v>889122.2084199999</v>
      </c>
      <c r="BJ49" s="44">
        <f t="shared" si="45"/>
        <v>71.59022109086781</v>
      </c>
      <c r="BK49" s="44">
        <f t="shared" si="27"/>
        <v>98.76346260894768</v>
      </c>
      <c r="BL49" s="47">
        <v>7286.196110000001</v>
      </c>
      <c r="BM49" s="47">
        <v>65284.72375</v>
      </c>
      <c r="BN49" s="47">
        <v>48658.8491</v>
      </c>
      <c r="BO49" s="45">
        <f t="shared" si="17"/>
        <v>74.53328482530341</v>
      </c>
      <c r="BP49" s="45">
        <f t="shared" si="28"/>
        <v>667.8223913465321</v>
      </c>
      <c r="BQ49" s="48">
        <v>-32621.500760000003</v>
      </c>
      <c r="BR49" s="48">
        <v>-32582.170490000004</v>
      </c>
      <c r="BS49" s="45">
        <f t="shared" si="29"/>
        <v>99.87943451685636</v>
      </c>
      <c r="BT49" s="48"/>
      <c r="BU49" s="48"/>
      <c r="BV49" s="48">
        <v>0</v>
      </c>
      <c r="BW49" s="48">
        <v>0</v>
      </c>
      <c r="BX49" s="48">
        <v>0</v>
      </c>
      <c r="BY49" s="48">
        <v>0</v>
      </c>
      <c r="BZ49" s="45">
        <f t="shared" si="34"/>
        <v>0</v>
      </c>
      <c r="CA49" s="45">
        <f t="shared" si="34"/>
        <v>0</v>
      </c>
      <c r="CB49" s="45">
        <f t="shared" si="34"/>
        <v>0</v>
      </c>
      <c r="CC49" s="65">
        <v>190088.75</v>
      </c>
      <c r="CD49" s="65">
        <v>0</v>
      </c>
      <c r="CE49" s="65">
        <v>20000</v>
      </c>
      <c r="CF49" s="65">
        <v>170000</v>
      </c>
      <c r="CG49" s="65">
        <v>88.75</v>
      </c>
      <c r="CH49" s="65">
        <f t="shared" si="46"/>
        <v>79027.5</v>
      </c>
      <c r="CI49" s="65">
        <v>0</v>
      </c>
      <c r="CJ49" s="65">
        <v>20000</v>
      </c>
      <c r="CK49" s="65">
        <v>59000</v>
      </c>
      <c r="CL49" s="65">
        <v>27.5</v>
      </c>
      <c r="CM49" s="45">
        <f t="shared" si="30"/>
        <v>41.57400161766544</v>
      </c>
      <c r="CN49" s="45">
        <f t="shared" si="31"/>
      </c>
      <c r="CO49" s="45">
        <f t="shared" si="32"/>
        <v>100</v>
      </c>
      <c r="CP49" s="45">
        <f t="shared" si="33"/>
        <v>34.705882352941174</v>
      </c>
      <c r="CQ49" s="45">
        <f t="shared" si="22"/>
        <v>30.985915492957744</v>
      </c>
    </row>
    <row r="50" spans="1:95" s="79" customFormat="1" ht="12.75">
      <c r="A50" s="69">
        <v>45</v>
      </c>
      <c r="B50" s="70" t="s">
        <v>103</v>
      </c>
      <c r="C50" s="71">
        <v>1401384.09231</v>
      </c>
      <c r="D50" s="71">
        <v>3432062.0066</v>
      </c>
      <c r="E50" s="71">
        <v>2198534.13122</v>
      </c>
      <c r="F50" s="72">
        <f t="shared" si="35"/>
        <v>64.05869494758912</v>
      </c>
      <c r="G50" s="72">
        <f t="shared" si="36"/>
        <v>156.88305178318396</v>
      </c>
      <c r="H50" s="71">
        <v>530947.50979</v>
      </c>
      <c r="I50" s="71">
        <v>1312651.0276900001</v>
      </c>
      <c r="J50" s="71">
        <v>1105492.51256</v>
      </c>
      <c r="K50" s="73">
        <f t="shared" si="37"/>
        <v>84.21831006413356</v>
      </c>
      <c r="L50" s="74">
        <f t="shared" si="38"/>
        <v>208.21126235194956</v>
      </c>
      <c r="M50" s="74">
        <v>30000</v>
      </c>
      <c r="N50" s="75">
        <v>834273.59469</v>
      </c>
      <c r="O50" s="75">
        <v>32735.06005</v>
      </c>
      <c r="P50" s="75">
        <v>83872.8445</v>
      </c>
      <c r="Q50" s="75">
        <v>1320431.97347</v>
      </c>
      <c r="R50" s="75">
        <v>3580851.05473</v>
      </c>
      <c r="S50" s="75">
        <v>1663676.33645</v>
      </c>
      <c r="T50" s="73">
        <f t="shared" si="39"/>
        <v>46.46036126670013</v>
      </c>
      <c r="U50" s="74">
        <f t="shared" si="40"/>
        <v>125.9948539475289</v>
      </c>
      <c r="V50" s="75">
        <f t="shared" si="41"/>
        <v>534857.7947699998</v>
      </c>
      <c r="W50" s="75">
        <v>1588966.25305</v>
      </c>
      <c r="X50" s="75">
        <v>877958.39706</v>
      </c>
      <c r="Y50" s="74">
        <f t="shared" si="7"/>
        <v>55.253432561879166</v>
      </c>
      <c r="Z50" s="75">
        <v>193054.07332</v>
      </c>
      <c r="AA50" s="75">
        <v>121538.7466</v>
      </c>
      <c r="AB50" s="74">
        <f t="shared" si="8"/>
        <v>62.95580533985492</v>
      </c>
      <c r="AC50" s="75">
        <v>0</v>
      </c>
      <c r="AD50" s="75">
        <v>0</v>
      </c>
      <c r="AE50" s="74">
        <f t="shared" si="9"/>
        <v>0</v>
      </c>
      <c r="AF50" s="75">
        <v>92589.32608</v>
      </c>
      <c r="AG50" s="75">
        <v>42857.99628</v>
      </c>
      <c r="AH50" s="74">
        <f t="shared" si="10"/>
        <v>46.28826895550507</v>
      </c>
      <c r="AI50" s="75">
        <v>134844.76486000002</v>
      </c>
      <c r="AJ50" s="75">
        <v>75421.54701000001</v>
      </c>
      <c r="AK50" s="74">
        <f t="shared" si="11"/>
        <v>55.932128390972366</v>
      </c>
      <c r="AL50" s="75">
        <v>14784.125</v>
      </c>
      <c r="AM50" s="75">
        <v>5340.245599999999</v>
      </c>
      <c r="AN50" s="74">
        <f t="shared" si="12"/>
        <v>36.12148571525199</v>
      </c>
      <c r="AO50" s="75">
        <v>41059.38671</v>
      </c>
      <c r="AP50" s="75">
        <v>24190.03987</v>
      </c>
      <c r="AQ50" s="74">
        <f t="shared" si="23"/>
        <v>58.914761783591196</v>
      </c>
      <c r="AR50" s="75">
        <v>907803.65054</v>
      </c>
      <c r="AS50" s="75">
        <v>2092095.49297</v>
      </c>
      <c r="AT50" s="75">
        <v>1066585.1522300001</v>
      </c>
      <c r="AU50" s="74">
        <f t="shared" si="42"/>
        <v>50.981666745806365</v>
      </c>
      <c r="AV50" s="74">
        <f t="shared" si="24"/>
        <v>117.4907317893633</v>
      </c>
      <c r="AW50" s="75">
        <v>220228.344</v>
      </c>
      <c r="AX50" s="75">
        <v>407035.6</v>
      </c>
      <c r="AY50" s="75">
        <v>305276.7</v>
      </c>
      <c r="AZ50" s="74">
        <f t="shared" si="43"/>
        <v>75.00000000000001</v>
      </c>
      <c r="BA50" s="74">
        <f t="shared" si="25"/>
        <v>138.6182606903678</v>
      </c>
      <c r="BB50" s="75">
        <v>42939.961350000005</v>
      </c>
      <c r="BC50" s="75">
        <v>615862.26823</v>
      </c>
      <c r="BD50" s="75">
        <v>101999.68209</v>
      </c>
      <c r="BE50" s="74">
        <f t="shared" si="44"/>
        <v>16.562093076938947</v>
      </c>
      <c r="BF50" s="76">
        <f t="shared" si="26"/>
        <v>237.54022799091317</v>
      </c>
      <c r="BG50" s="75">
        <v>642023.92342</v>
      </c>
      <c r="BH50" s="75">
        <v>869503.319</v>
      </c>
      <c r="BI50" s="75">
        <v>618929.41698</v>
      </c>
      <c r="BJ50" s="74">
        <f t="shared" si="45"/>
        <v>71.1819499081176</v>
      </c>
      <c r="BK50" s="74">
        <f t="shared" si="27"/>
        <v>96.4028588970676</v>
      </c>
      <c r="BL50" s="75">
        <v>2611.42177</v>
      </c>
      <c r="BM50" s="75">
        <v>199694.30574</v>
      </c>
      <c r="BN50" s="75">
        <v>40379.35316</v>
      </c>
      <c r="BO50" s="76">
        <f t="shared" si="17"/>
        <v>20.2205831610309</v>
      </c>
      <c r="BP50" s="76">
        <f t="shared" si="28"/>
        <v>1546.2593451535788</v>
      </c>
      <c r="BQ50" s="77">
        <v>-40241.72594</v>
      </c>
      <c r="BR50" s="77">
        <v>-38620.16845</v>
      </c>
      <c r="BS50" s="76">
        <f t="shared" si="29"/>
        <v>95.97045739932297</v>
      </c>
      <c r="BT50" s="77">
        <v>258.90122</v>
      </c>
      <c r="BU50" s="77"/>
      <c r="BV50" s="77">
        <v>35.90122</v>
      </c>
      <c r="BW50" s="77">
        <v>0</v>
      </c>
      <c r="BX50" s="77">
        <v>0</v>
      </c>
      <c r="BY50" s="77">
        <v>0</v>
      </c>
      <c r="BZ50" s="76">
        <f t="shared" si="34"/>
        <v>0</v>
      </c>
      <c r="CA50" s="76">
        <f t="shared" si="34"/>
        <v>0</v>
      </c>
      <c r="CB50" s="76">
        <f t="shared" si="34"/>
        <v>0</v>
      </c>
      <c r="CC50" s="78">
        <v>480000</v>
      </c>
      <c r="CD50" s="78">
        <v>0</v>
      </c>
      <c r="CE50" s="78">
        <v>25000</v>
      </c>
      <c r="CF50" s="78">
        <v>455000</v>
      </c>
      <c r="CG50" s="78">
        <v>0</v>
      </c>
      <c r="CH50" s="78">
        <f t="shared" si="46"/>
        <v>397130</v>
      </c>
      <c r="CI50" s="78">
        <v>0</v>
      </c>
      <c r="CJ50" s="78">
        <v>67130</v>
      </c>
      <c r="CK50" s="78">
        <v>330000</v>
      </c>
      <c r="CL50" s="78">
        <v>0</v>
      </c>
      <c r="CM50" s="76">
        <f t="shared" si="30"/>
        <v>82.73541666666667</v>
      </c>
      <c r="CN50" s="76">
        <f t="shared" si="31"/>
      </c>
      <c r="CO50" s="76">
        <f t="shared" si="32"/>
        <v>268.52</v>
      </c>
      <c r="CP50" s="76">
        <f t="shared" si="33"/>
        <v>72.52747252747253</v>
      </c>
      <c r="CQ50" s="76">
        <f t="shared" si="22"/>
      </c>
    </row>
    <row r="51" spans="1:95" ht="12.75">
      <c r="A51" s="13">
        <v>46</v>
      </c>
      <c r="B51" s="14" t="s">
        <v>90</v>
      </c>
      <c r="C51" s="46">
        <v>1618920.54751</v>
      </c>
      <c r="D51" s="46">
        <v>2613389.2801599996</v>
      </c>
      <c r="E51" s="46">
        <v>1831835.42911</v>
      </c>
      <c r="F51" s="43">
        <f t="shared" si="35"/>
        <v>70.0942428675551</v>
      </c>
      <c r="G51" s="43">
        <f t="shared" si="36"/>
        <v>113.15165725257341</v>
      </c>
      <c r="H51" s="46">
        <v>597586.5449099999</v>
      </c>
      <c r="I51" s="46">
        <v>878801.31904</v>
      </c>
      <c r="J51" s="46">
        <v>602873.5010299999</v>
      </c>
      <c r="K51" s="42">
        <f t="shared" si="37"/>
        <v>68.60179746755242</v>
      </c>
      <c r="L51" s="44">
        <f t="shared" si="38"/>
        <v>100.88471806553079</v>
      </c>
      <c r="M51" s="44">
        <v>5256.5</v>
      </c>
      <c r="N51" s="47">
        <v>371169.51220999996</v>
      </c>
      <c r="O51" s="47">
        <v>24314.53127</v>
      </c>
      <c r="P51" s="47">
        <v>60717.52437</v>
      </c>
      <c r="Q51" s="47">
        <v>1540415.2921099998</v>
      </c>
      <c r="R51" s="47">
        <v>2674583.14111</v>
      </c>
      <c r="S51" s="47">
        <v>1762719.1875999998</v>
      </c>
      <c r="T51" s="42">
        <f t="shared" si="39"/>
        <v>65.90631491337523</v>
      </c>
      <c r="U51" s="44">
        <f t="shared" si="40"/>
        <v>114.43142616336254</v>
      </c>
      <c r="V51" s="47">
        <f t="shared" si="41"/>
        <v>69116.24151000008</v>
      </c>
      <c r="W51" s="47">
        <v>1460919.69265</v>
      </c>
      <c r="X51" s="47">
        <v>1031151.61598</v>
      </c>
      <c r="Y51" s="44">
        <f t="shared" si="7"/>
        <v>70.58236131443799</v>
      </c>
      <c r="Z51" s="47">
        <v>228098.03585</v>
      </c>
      <c r="AA51" s="47">
        <v>163151.76989</v>
      </c>
      <c r="AB51" s="44">
        <f t="shared" si="8"/>
        <v>71.52703848677179</v>
      </c>
      <c r="AC51" s="47">
        <v>0</v>
      </c>
      <c r="AD51" s="47">
        <v>0</v>
      </c>
      <c r="AE51" s="44">
        <f t="shared" si="9"/>
        <v>0</v>
      </c>
      <c r="AF51" s="47">
        <v>62489.65304999999</v>
      </c>
      <c r="AG51" s="47">
        <v>36837.99993</v>
      </c>
      <c r="AH51" s="44">
        <f t="shared" si="10"/>
        <v>58.95055922382018</v>
      </c>
      <c r="AI51" s="47">
        <v>120481.88534000001</v>
      </c>
      <c r="AJ51" s="47">
        <v>77260.94440000001</v>
      </c>
      <c r="AK51" s="44">
        <f t="shared" si="11"/>
        <v>64.12660640391668</v>
      </c>
      <c r="AL51" s="47">
        <v>7216.9</v>
      </c>
      <c r="AM51" s="47">
        <v>5369.512</v>
      </c>
      <c r="AN51" s="44">
        <f t="shared" si="12"/>
        <v>74.4019177209051</v>
      </c>
      <c r="AO51" s="47">
        <v>26337.655</v>
      </c>
      <c r="AP51" s="47">
        <v>14637.68848</v>
      </c>
      <c r="AQ51" s="44">
        <f t="shared" si="23"/>
        <v>55.57703781904654</v>
      </c>
      <c r="AR51" s="47">
        <v>1044587.3678400001</v>
      </c>
      <c r="AS51" s="47">
        <v>1741292.2640999998</v>
      </c>
      <c r="AT51" s="47">
        <v>1236616.06648</v>
      </c>
      <c r="AU51" s="44">
        <f t="shared" si="42"/>
        <v>71.0171458275647</v>
      </c>
      <c r="AV51" s="44">
        <f t="shared" si="24"/>
        <v>118.38321087848087</v>
      </c>
      <c r="AW51" s="47">
        <v>191074.275</v>
      </c>
      <c r="AX51" s="47">
        <v>347932.7</v>
      </c>
      <c r="AY51" s="47">
        <v>260949.525</v>
      </c>
      <c r="AZ51" s="44">
        <f t="shared" si="43"/>
        <v>75</v>
      </c>
      <c r="BA51" s="44">
        <f t="shared" si="25"/>
        <v>136.56967951337248</v>
      </c>
      <c r="BB51" s="47">
        <v>86872.70082</v>
      </c>
      <c r="BC51" s="47">
        <v>251768.72290999998</v>
      </c>
      <c r="BD51" s="47">
        <v>103164.51715</v>
      </c>
      <c r="BE51" s="44">
        <f t="shared" si="44"/>
        <v>40.97590675982351</v>
      </c>
      <c r="BF51" s="45">
        <f t="shared" si="26"/>
        <v>118.75366619918563</v>
      </c>
      <c r="BG51" s="47">
        <v>761590.18194</v>
      </c>
      <c r="BH51" s="47">
        <v>1085249.26114</v>
      </c>
      <c r="BI51" s="47">
        <v>819435.5642799999</v>
      </c>
      <c r="BJ51" s="44">
        <f t="shared" si="45"/>
        <v>75.50666870938238</v>
      </c>
      <c r="BK51" s="44">
        <f t="shared" si="27"/>
        <v>107.59534244423297</v>
      </c>
      <c r="BL51" s="47">
        <v>5050.21008</v>
      </c>
      <c r="BM51" s="47">
        <v>56341.58005</v>
      </c>
      <c r="BN51" s="47">
        <v>53066.460049999994</v>
      </c>
      <c r="BO51" s="45">
        <f t="shared" si="17"/>
        <v>94.18702848394823</v>
      </c>
      <c r="BP51" s="45">
        <f t="shared" si="28"/>
        <v>1050.7772787543126</v>
      </c>
      <c r="BQ51" s="48">
        <v>-11229.27648</v>
      </c>
      <c r="BR51" s="48">
        <v>-11229.27648</v>
      </c>
      <c r="BS51" s="45">
        <f t="shared" si="29"/>
        <v>100</v>
      </c>
      <c r="BT51" s="48"/>
      <c r="BU51" s="48"/>
      <c r="BV51" s="48">
        <v>0</v>
      </c>
      <c r="BW51" s="48">
        <v>0</v>
      </c>
      <c r="BX51" s="48">
        <v>0</v>
      </c>
      <c r="BY51" s="48">
        <v>0</v>
      </c>
      <c r="BZ51" s="45">
        <f t="shared" si="34"/>
        <v>0</v>
      </c>
      <c r="CA51" s="45">
        <f t="shared" si="34"/>
        <v>0</v>
      </c>
      <c r="CB51" s="45">
        <f t="shared" si="34"/>
        <v>0</v>
      </c>
      <c r="CC51" s="65">
        <v>190244.5</v>
      </c>
      <c r="CD51" s="65">
        <v>0</v>
      </c>
      <c r="CE51" s="65">
        <v>6000</v>
      </c>
      <c r="CF51" s="65">
        <v>184244.5</v>
      </c>
      <c r="CG51" s="65">
        <v>0</v>
      </c>
      <c r="CH51" s="65">
        <f t="shared" si="46"/>
        <v>175626.9</v>
      </c>
      <c r="CI51" s="65">
        <v>0</v>
      </c>
      <c r="CJ51" s="65">
        <v>0</v>
      </c>
      <c r="CK51" s="65">
        <v>175626.9</v>
      </c>
      <c r="CL51" s="65">
        <v>0</v>
      </c>
      <c r="CM51" s="45">
        <f t="shared" si="30"/>
        <v>92.31641387793077</v>
      </c>
      <c r="CN51" s="45">
        <f t="shared" si="31"/>
      </c>
      <c r="CO51" s="45">
        <f t="shared" si="32"/>
        <v>0</v>
      </c>
      <c r="CP51" s="45">
        <f t="shared" si="33"/>
        <v>95.32273690666479</v>
      </c>
      <c r="CQ51" s="45">
        <f t="shared" si="22"/>
      </c>
    </row>
    <row r="52" spans="1:95" s="79" customFormat="1" ht="12.75">
      <c r="A52" s="69">
        <v>47</v>
      </c>
      <c r="B52" s="70" t="s">
        <v>80</v>
      </c>
      <c r="C52" s="71">
        <v>3144012.09871</v>
      </c>
      <c r="D52" s="71">
        <v>6235277.11656</v>
      </c>
      <c r="E52" s="71">
        <v>3726759.70027</v>
      </c>
      <c r="F52" s="72">
        <f t="shared" si="35"/>
        <v>59.76895061122883</v>
      </c>
      <c r="G52" s="72">
        <f t="shared" si="36"/>
        <v>118.5351577304395</v>
      </c>
      <c r="H52" s="71">
        <v>1232533.50178</v>
      </c>
      <c r="I52" s="71">
        <v>2037731.186</v>
      </c>
      <c r="J52" s="71">
        <v>1382620.0385</v>
      </c>
      <c r="K52" s="73">
        <f t="shared" si="37"/>
        <v>67.85095345250313</v>
      </c>
      <c r="L52" s="74">
        <f t="shared" si="38"/>
        <v>112.1770756335019</v>
      </c>
      <c r="M52" s="74">
        <v>3154.8</v>
      </c>
      <c r="N52" s="75">
        <v>878578.51032</v>
      </c>
      <c r="O52" s="75">
        <v>85224.16081</v>
      </c>
      <c r="P52" s="75">
        <v>157183.91615</v>
      </c>
      <c r="Q52" s="75">
        <v>3090895.72448</v>
      </c>
      <c r="R52" s="75">
        <v>6362723.08888</v>
      </c>
      <c r="S52" s="75">
        <v>3720274.74225</v>
      </c>
      <c r="T52" s="73">
        <f t="shared" si="39"/>
        <v>58.469851512976376</v>
      </c>
      <c r="U52" s="74">
        <f t="shared" si="40"/>
        <v>120.36235039523646</v>
      </c>
      <c r="V52" s="75">
        <f t="shared" si="41"/>
        <v>6484.958019999787</v>
      </c>
      <c r="W52" s="75">
        <v>3448936.20073</v>
      </c>
      <c r="X52" s="75">
        <v>2476067.61374</v>
      </c>
      <c r="Y52" s="74">
        <f t="shared" si="7"/>
        <v>71.79221271811049</v>
      </c>
      <c r="Z52" s="75">
        <v>204055.47447</v>
      </c>
      <c r="AA52" s="75">
        <v>142647.93063</v>
      </c>
      <c r="AB52" s="74">
        <f t="shared" si="8"/>
        <v>69.90644627423212</v>
      </c>
      <c r="AC52" s="75">
        <v>0</v>
      </c>
      <c r="AD52" s="75">
        <v>0</v>
      </c>
      <c r="AE52" s="74">
        <f t="shared" si="9"/>
        <v>0</v>
      </c>
      <c r="AF52" s="75">
        <v>214437.54741</v>
      </c>
      <c r="AG52" s="75">
        <v>130199.15893</v>
      </c>
      <c r="AH52" s="74">
        <f t="shared" si="10"/>
        <v>60.71658648523059</v>
      </c>
      <c r="AI52" s="75">
        <v>135930.12221</v>
      </c>
      <c r="AJ52" s="75">
        <v>70747.58144</v>
      </c>
      <c r="AK52" s="74">
        <f t="shared" si="11"/>
        <v>52.047022609676795</v>
      </c>
      <c r="AL52" s="75">
        <v>5695.40913</v>
      </c>
      <c r="AM52" s="75">
        <v>4256.87737</v>
      </c>
      <c r="AN52" s="74">
        <f t="shared" si="12"/>
        <v>74.74225771731345</v>
      </c>
      <c r="AO52" s="75">
        <v>101775.63996</v>
      </c>
      <c r="AP52" s="75">
        <v>55209.543560000006</v>
      </c>
      <c r="AQ52" s="74">
        <f t="shared" si="23"/>
        <v>54.24632415153423</v>
      </c>
      <c r="AR52" s="75">
        <v>1963405.55141</v>
      </c>
      <c r="AS52" s="75">
        <v>4214595.3777</v>
      </c>
      <c r="AT52" s="75">
        <v>2360883.59811</v>
      </c>
      <c r="AU52" s="74">
        <f t="shared" si="42"/>
        <v>56.01685064719991</v>
      </c>
      <c r="AV52" s="74">
        <f t="shared" si="24"/>
        <v>120.24431714652917</v>
      </c>
      <c r="AW52" s="75">
        <v>263744.3865</v>
      </c>
      <c r="AX52" s="75">
        <v>676097.7</v>
      </c>
      <c r="AY52" s="75">
        <v>507073.275</v>
      </c>
      <c r="AZ52" s="74">
        <f t="shared" si="43"/>
        <v>75.00000000000001</v>
      </c>
      <c r="BA52" s="74">
        <f t="shared" si="25"/>
        <v>192.259362077456</v>
      </c>
      <c r="BB52" s="75">
        <v>198844.59387</v>
      </c>
      <c r="BC52" s="75">
        <v>1198469.8907899999</v>
      </c>
      <c r="BD52" s="75">
        <v>217053.35504</v>
      </c>
      <c r="BE52" s="74">
        <f t="shared" si="44"/>
        <v>18.11087259746877</v>
      </c>
      <c r="BF52" s="76">
        <f t="shared" si="26"/>
        <v>109.15728248659575</v>
      </c>
      <c r="BG52" s="75">
        <v>1484095.12976</v>
      </c>
      <c r="BH52" s="75">
        <v>2055971.33</v>
      </c>
      <c r="BI52" s="75">
        <v>1471689.05455</v>
      </c>
      <c r="BJ52" s="74">
        <f t="shared" si="45"/>
        <v>71.5812051012404</v>
      </c>
      <c r="BK52" s="74">
        <f t="shared" si="27"/>
        <v>99.16406469092004</v>
      </c>
      <c r="BL52" s="75">
        <v>16721.44128</v>
      </c>
      <c r="BM52" s="75">
        <v>284056.45691</v>
      </c>
      <c r="BN52" s="75">
        <v>165067.91352</v>
      </c>
      <c r="BO52" s="76">
        <f t="shared" si="17"/>
        <v>58.11095277172307</v>
      </c>
      <c r="BP52" s="76">
        <f t="shared" si="28"/>
        <v>987.1631921910503</v>
      </c>
      <c r="BQ52" s="77">
        <v>-18134.32259</v>
      </c>
      <c r="BR52" s="77">
        <v>-18045.44271</v>
      </c>
      <c r="BS52" s="76">
        <f t="shared" si="29"/>
        <v>99.50988034122095</v>
      </c>
      <c r="BT52" s="77"/>
      <c r="BU52" s="77"/>
      <c r="BV52" s="77">
        <v>0</v>
      </c>
      <c r="BW52" s="77">
        <v>0</v>
      </c>
      <c r="BX52" s="77">
        <v>0</v>
      </c>
      <c r="BY52" s="77">
        <v>0</v>
      </c>
      <c r="BZ52" s="76">
        <f t="shared" si="34"/>
        <v>0</v>
      </c>
      <c r="CA52" s="76">
        <f t="shared" si="34"/>
        <v>0</v>
      </c>
      <c r="CB52" s="76">
        <f t="shared" si="34"/>
        <v>0</v>
      </c>
      <c r="CC52" s="78">
        <v>1319753.855</v>
      </c>
      <c r="CD52" s="78">
        <v>0</v>
      </c>
      <c r="CE52" s="78">
        <v>0</v>
      </c>
      <c r="CF52" s="78">
        <v>1319753.855</v>
      </c>
      <c r="CG52" s="78">
        <v>0</v>
      </c>
      <c r="CH52" s="78">
        <f t="shared" si="46"/>
        <v>1021136</v>
      </c>
      <c r="CI52" s="78">
        <v>0</v>
      </c>
      <c r="CJ52" s="78">
        <v>226136</v>
      </c>
      <c r="CK52" s="78">
        <v>795000</v>
      </c>
      <c r="CL52" s="78">
        <v>0</v>
      </c>
      <c r="CM52" s="76">
        <f t="shared" si="30"/>
        <v>77.37321593199665</v>
      </c>
      <c r="CN52" s="76">
        <f t="shared" si="31"/>
      </c>
      <c r="CO52" s="76">
        <f t="shared" si="32"/>
      </c>
      <c r="CP52" s="76">
        <f t="shared" si="33"/>
        <v>60.23850561133614</v>
      </c>
      <c r="CQ52" s="76">
        <f t="shared" si="22"/>
      </c>
    </row>
    <row r="53" spans="1:95" ht="12.75">
      <c r="A53" s="13">
        <v>48</v>
      </c>
      <c r="B53" s="14" t="s">
        <v>91</v>
      </c>
      <c r="C53" s="46">
        <v>1974171.9992</v>
      </c>
      <c r="D53" s="46">
        <v>3316793.3441</v>
      </c>
      <c r="E53" s="46">
        <v>2168415.43413</v>
      </c>
      <c r="F53" s="43">
        <f t="shared" si="35"/>
        <v>65.37686280597599</v>
      </c>
      <c r="G53" s="43">
        <f t="shared" si="36"/>
        <v>109.83923563948399</v>
      </c>
      <c r="H53" s="46">
        <v>782300.22255</v>
      </c>
      <c r="I53" s="46">
        <v>1194096.41054</v>
      </c>
      <c r="J53" s="46">
        <v>801679.35421</v>
      </c>
      <c r="K53" s="42">
        <f t="shared" si="37"/>
        <v>67.13690344713964</v>
      </c>
      <c r="L53" s="44">
        <f t="shared" si="38"/>
        <v>102.47719879163928</v>
      </c>
      <c r="M53" s="44">
        <v>4878</v>
      </c>
      <c r="N53" s="47">
        <v>346155.14021</v>
      </c>
      <c r="O53" s="47">
        <v>49418.38869</v>
      </c>
      <c r="P53" s="47">
        <v>154076.60621</v>
      </c>
      <c r="Q53" s="47">
        <v>1948361.37298</v>
      </c>
      <c r="R53" s="47">
        <v>3341474.25219</v>
      </c>
      <c r="S53" s="47">
        <v>2139115.33857</v>
      </c>
      <c r="T53" s="42">
        <f t="shared" si="39"/>
        <v>64.0171127210699</v>
      </c>
      <c r="U53" s="44">
        <f t="shared" si="40"/>
        <v>109.79048179846862</v>
      </c>
      <c r="V53" s="47">
        <f t="shared" si="41"/>
        <v>29300.095559999812</v>
      </c>
      <c r="W53" s="47">
        <v>1862874.93649</v>
      </c>
      <c r="X53" s="47">
        <v>1259705.56202</v>
      </c>
      <c r="Y53" s="44">
        <f t="shared" si="7"/>
        <v>67.62158518239113</v>
      </c>
      <c r="Z53" s="47">
        <v>141700.16021</v>
      </c>
      <c r="AA53" s="47">
        <v>103256.62445999999</v>
      </c>
      <c r="AB53" s="44">
        <f t="shared" si="8"/>
        <v>72.86980078707985</v>
      </c>
      <c r="AC53" s="47">
        <v>0</v>
      </c>
      <c r="AD53" s="47">
        <v>0</v>
      </c>
      <c r="AE53" s="44">
        <f t="shared" si="9"/>
        <v>0</v>
      </c>
      <c r="AF53" s="47">
        <v>107408.88111</v>
      </c>
      <c r="AG53" s="47">
        <v>75464.26045</v>
      </c>
      <c r="AH53" s="44">
        <f t="shared" si="10"/>
        <v>70.25886469547639</v>
      </c>
      <c r="AI53" s="47">
        <v>72798.52096</v>
      </c>
      <c r="AJ53" s="47">
        <v>45629.729920000005</v>
      </c>
      <c r="AK53" s="44">
        <f t="shared" si="11"/>
        <v>62.679473866058075</v>
      </c>
      <c r="AL53" s="47">
        <v>7663.8</v>
      </c>
      <c r="AM53" s="47">
        <v>4557.1182</v>
      </c>
      <c r="AN53" s="44">
        <f t="shared" si="12"/>
        <v>59.46290613011822</v>
      </c>
      <c r="AO53" s="47">
        <v>74869.33145</v>
      </c>
      <c r="AP53" s="47">
        <v>48251.36782</v>
      </c>
      <c r="AQ53" s="44">
        <f t="shared" si="23"/>
        <v>64.44744047464044</v>
      </c>
      <c r="AR53" s="47">
        <v>1215593.94301</v>
      </c>
      <c r="AS53" s="47">
        <v>2144430.19389</v>
      </c>
      <c r="AT53" s="47">
        <v>1388288.1940799998</v>
      </c>
      <c r="AU53" s="44">
        <f t="shared" si="42"/>
        <v>64.73925791735111</v>
      </c>
      <c r="AV53" s="44">
        <f t="shared" si="24"/>
        <v>114.20657383685065</v>
      </c>
      <c r="AW53" s="47">
        <v>118897.3</v>
      </c>
      <c r="AX53" s="47">
        <v>209524.5</v>
      </c>
      <c r="AY53" s="47">
        <v>157143.375</v>
      </c>
      <c r="AZ53" s="44">
        <f t="shared" si="43"/>
        <v>75</v>
      </c>
      <c r="BA53" s="44">
        <f t="shared" si="25"/>
        <v>132.16732003165757</v>
      </c>
      <c r="BB53" s="47">
        <v>87634.17079999999</v>
      </c>
      <c r="BC53" s="47">
        <v>575195.5266900001</v>
      </c>
      <c r="BD53" s="47">
        <v>197441.74831</v>
      </c>
      <c r="BE53" s="44">
        <f t="shared" si="44"/>
        <v>34.32602291714459</v>
      </c>
      <c r="BF53" s="45">
        <f t="shared" si="26"/>
        <v>225.30223827940873</v>
      </c>
      <c r="BG53" s="47">
        <v>884253.67171</v>
      </c>
      <c r="BH53" s="47">
        <v>1185256.7814000002</v>
      </c>
      <c r="BI53" s="47">
        <v>871555.72297</v>
      </c>
      <c r="BJ53" s="44">
        <f t="shared" si="45"/>
        <v>73.53307204372514</v>
      </c>
      <c r="BK53" s="44">
        <f t="shared" si="27"/>
        <v>98.56399253446759</v>
      </c>
      <c r="BL53" s="47">
        <v>124808.8005</v>
      </c>
      <c r="BM53" s="47">
        <v>174453.38580000002</v>
      </c>
      <c r="BN53" s="47">
        <v>162147.34780000002</v>
      </c>
      <c r="BO53" s="45">
        <f t="shared" si="17"/>
        <v>92.94594487600939</v>
      </c>
      <c r="BP53" s="45">
        <f t="shared" si="28"/>
        <v>129.9165981488621</v>
      </c>
      <c r="BQ53" s="48">
        <v>-29283.78389</v>
      </c>
      <c r="BR53" s="48">
        <v>-29310.63772</v>
      </c>
      <c r="BS53" s="45">
        <f t="shared" si="29"/>
        <v>100.09170204950588</v>
      </c>
      <c r="BT53" s="48">
        <v>201682.73682</v>
      </c>
      <c r="BU53" s="48"/>
      <c r="BV53" s="48">
        <v>36515.30868</v>
      </c>
      <c r="BW53" s="48">
        <v>79835.09266</v>
      </c>
      <c r="BX53" s="48">
        <v>0</v>
      </c>
      <c r="BY53" s="48">
        <v>14822.03305</v>
      </c>
      <c r="BZ53" s="45">
        <f t="shared" si="34"/>
        <v>39.58449489469795</v>
      </c>
      <c r="CA53" s="45">
        <f t="shared" si="34"/>
        <v>0</v>
      </c>
      <c r="CB53" s="45">
        <f t="shared" si="34"/>
        <v>40.59128509604591</v>
      </c>
      <c r="CC53" s="65">
        <v>729000</v>
      </c>
      <c r="CD53" s="65">
        <v>0</v>
      </c>
      <c r="CE53" s="65">
        <v>233000</v>
      </c>
      <c r="CF53" s="65">
        <v>496000</v>
      </c>
      <c r="CG53" s="65">
        <v>0</v>
      </c>
      <c r="CH53" s="65">
        <f t="shared" si="46"/>
        <v>614000</v>
      </c>
      <c r="CI53" s="65">
        <v>0</v>
      </c>
      <c r="CJ53" s="65">
        <v>218000</v>
      </c>
      <c r="CK53" s="65">
        <v>396000</v>
      </c>
      <c r="CL53" s="65">
        <v>0</v>
      </c>
      <c r="CM53" s="45">
        <f t="shared" si="30"/>
        <v>84.22496570644718</v>
      </c>
      <c r="CN53" s="45">
        <f t="shared" si="31"/>
      </c>
      <c r="CO53" s="45">
        <f t="shared" si="32"/>
        <v>93.56223175965665</v>
      </c>
      <c r="CP53" s="45">
        <f t="shared" si="33"/>
        <v>79.83870967741935</v>
      </c>
      <c r="CQ53" s="45">
        <f t="shared" si="22"/>
      </c>
    </row>
    <row r="54" spans="1:95" s="79" customFormat="1" ht="12.75">
      <c r="A54" s="69">
        <v>49</v>
      </c>
      <c r="B54" s="70" t="s">
        <v>92</v>
      </c>
      <c r="C54" s="71">
        <v>851542.0222100001</v>
      </c>
      <c r="D54" s="71">
        <v>1314674.92328</v>
      </c>
      <c r="E54" s="71">
        <v>916261.5936499999</v>
      </c>
      <c r="F54" s="72">
        <f t="shared" si="35"/>
        <v>69.6949167756244</v>
      </c>
      <c r="G54" s="72">
        <f t="shared" si="36"/>
        <v>107.6002792289726</v>
      </c>
      <c r="H54" s="71">
        <v>298066.41089</v>
      </c>
      <c r="I54" s="71">
        <v>394678.15</v>
      </c>
      <c r="J54" s="71">
        <v>273349.70472000004</v>
      </c>
      <c r="K54" s="73">
        <f t="shared" si="37"/>
        <v>69.25888973585185</v>
      </c>
      <c r="L54" s="74">
        <f t="shared" si="38"/>
        <v>91.70765129281155</v>
      </c>
      <c r="M54" s="74">
        <v>0</v>
      </c>
      <c r="N54" s="75">
        <v>185935.21988999998</v>
      </c>
      <c r="O54" s="75">
        <v>16936.65048</v>
      </c>
      <c r="P54" s="75">
        <v>16456.4904</v>
      </c>
      <c r="Q54" s="75">
        <v>877225.16116</v>
      </c>
      <c r="R54" s="75">
        <v>1340726.63737</v>
      </c>
      <c r="S54" s="75">
        <v>912150.09001</v>
      </c>
      <c r="T54" s="73">
        <f t="shared" si="39"/>
        <v>68.0340096620512</v>
      </c>
      <c r="U54" s="74">
        <f t="shared" si="40"/>
        <v>103.98129584014862</v>
      </c>
      <c r="V54" s="75">
        <f t="shared" si="41"/>
        <v>4111.5036399998935</v>
      </c>
      <c r="W54" s="75">
        <v>835771.8849</v>
      </c>
      <c r="X54" s="75">
        <v>612743.9246</v>
      </c>
      <c r="Y54" s="74">
        <f t="shared" si="7"/>
        <v>73.31473284403613</v>
      </c>
      <c r="Z54" s="75">
        <v>136345.91895</v>
      </c>
      <c r="AA54" s="75">
        <v>79865.91122</v>
      </c>
      <c r="AB54" s="74">
        <f t="shared" si="8"/>
        <v>58.575945532545035</v>
      </c>
      <c r="AC54" s="75">
        <v>0</v>
      </c>
      <c r="AD54" s="75">
        <v>0</v>
      </c>
      <c r="AE54" s="74">
        <f t="shared" si="9"/>
        <v>0</v>
      </c>
      <c r="AF54" s="75">
        <v>39407.26483</v>
      </c>
      <c r="AG54" s="75">
        <v>21549.65077</v>
      </c>
      <c r="AH54" s="74">
        <f t="shared" si="10"/>
        <v>54.68446202232909</v>
      </c>
      <c r="AI54" s="75">
        <v>53901.88</v>
      </c>
      <c r="AJ54" s="75">
        <v>40869.557479999996</v>
      </c>
      <c r="AK54" s="74">
        <f t="shared" si="11"/>
        <v>75.82213733546955</v>
      </c>
      <c r="AL54" s="75">
        <v>2052</v>
      </c>
      <c r="AM54" s="75">
        <v>1522.63284</v>
      </c>
      <c r="AN54" s="74">
        <f t="shared" si="12"/>
        <v>74.20238011695906</v>
      </c>
      <c r="AO54" s="75">
        <v>0</v>
      </c>
      <c r="AP54" s="75">
        <v>0</v>
      </c>
      <c r="AQ54" s="74">
        <f t="shared" si="23"/>
        <v>0</v>
      </c>
      <c r="AR54" s="75">
        <v>591120.44742</v>
      </c>
      <c r="AS54" s="75">
        <v>919399.35497</v>
      </c>
      <c r="AT54" s="75">
        <v>644268.21581</v>
      </c>
      <c r="AU54" s="74">
        <f t="shared" si="42"/>
        <v>70.07490404765646</v>
      </c>
      <c r="AV54" s="74">
        <f t="shared" si="24"/>
        <v>108.99102181661426</v>
      </c>
      <c r="AW54" s="75">
        <v>162143.2932</v>
      </c>
      <c r="AX54" s="75">
        <v>279411.2</v>
      </c>
      <c r="AY54" s="75">
        <v>209558.4</v>
      </c>
      <c r="AZ54" s="74">
        <f t="shared" si="43"/>
        <v>75</v>
      </c>
      <c r="BA54" s="74">
        <f t="shared" si="25"/>
        <v>129.24271850178505</v>
      </c>
      <c r="BB54" s="75">
        <v>55890.86886</v>
      </c>
      <c r="BC54" s="75">
        <v>152817.79088999997</v>
      </c>
      <c r="BD54" s="75">
        <v>76528.36071</v>
      </c>
      <c r="BE54" s="74">
        <f t="shared" si="44"/>
        <v>50.078174971843424</v>
      </c>
      <c r="BF54" s="76">
        <f t="shared" si="26"/>
        <v>136.92462162593046</v>
      </c>
      <c r="BG54" s="75">
        <v>371664.80073</v>
      </c>
      <c r="BH54" s="75">
        <v>480160.23608</v>
      </c>
      <c r="BI54" s="75">
        <v>352991.99710000004</v>
      </c>
      <c r="BJ54" s="74">
        <f t="shared" si="45"/>
        <v>73.51545808578528</v>
      </c>
      <c r="BK54" s="74">
        <f t="shared" si="27"/>
        <v>94.97590205116975</v>
      </c>
      <c r="BL54" s="75">
        <v>1421.48463</v>
      </c>
      <c r="BM54" s="75">
        <v>7010.128</v>
      </c>
      <c r="BN54" s="75">
        <v>5189.458</v>
      </c>
      <c r="BO54" s="76">
        <f t="shared" si="17"/>
        <v>74.0280063359756</v>
      </c>
      <c r="BP54" s="76">
        <f t="shared" si="28"/>
        <v>365.0730996648202</v>
      </c>
      <c r="BQ54" s="77">
        <v>-3260.11409</v>
      </c>
      <c r="BR54" s="77">
        <v>-3516.2130899999997</v>
      </c>
      <c r="BS54" s="76">
        <f t="shared" si="29"/>
        <v>107.85552262681702</v>
      </c>
      <c r="BT54" s="77"/>
      <c r="BU54" s="77"/>
      <c r="BV54" s="77">
        <v>0</v>
      </c>
      <c r="BW54" s="77">
        <v>0</v>
      </c>
      <c r="BX54" s="77">
        <v>0</v>
      </c>
      <c r="BY54" s="77">
        <v>0</v>
      </c>
      <c r="BZ54" s="76">
        <f t="shared" si="34"/>
        <v>0</v>
      </c>
      <c r="CA54" s="76">
        <f t="shared" si="34"/>
        <v>0</v>
      </c>
      <c r="CB54" s="76">
        <f t="shared" si="34"/>
        <v>0</v>
      </c>
      <c r="CC54" s="78">
        <v>0</v>
      </c>
      <c r="CD54" s="78">
        <v>0</v>
      </c>
      <c r="CE54" s="78">
        <v>0</v>
      </c>
      <c r="CF54" s="78">
        <v>0</v>
      </c>
      <c r="CG54" s="78">
        <v>0</v>
      </c>
      <c r="CH54" s="78">
        <f t="shared" si="46"/>
        <v>0</v>
      </c>
      <c r="CI54" s="78">
        <v>0</v>
      </c>
      <c r="CJ54" s="78">
        <v>0</v>
      </c>
      <c r="CK54" s="78">
        <v>0</v>
      </c>
      <c r="CL54" s="78">
        <v>0</v>
      </c>
      <c r="CM54" s="76">
        <f t="shared" si="30"/>
      </c>
      <c r="CN54" s="76">
        <f t="shared" si="31"/>
      </c>
      <c r="CO54" s="76">
        <f t="shared" si="32"/>
      </c>
      <c r="CP54" s="76">
        <f t="shared" si="33"/>
      </c>
      <c r="CQ54" s="76">
        <f t="shared" si="22"/>
      </c>
    </row>
    <row r="55" spans="1:95" ht="12.75">
      <c r="A55" s="13">
        <v>50</v>
      </c>
      <c r="B55" s="14" t="s">
        <v>93</v>
      </c>
      <c r="C55" s="46">
        <v>1427314.57326</v>
      </c>
      <c r="D55" s="46">
        <v>2677025.52958</v>
      </c>
      <c r="E55" s="46">
        <v>1594336.1266400001</v>
      </c>
      <c r="F55" s="43">
        <f t="shared" si="35"/>
        <v>59.55625409706633</v>
      </c>
      <c r="G55" s="43">
        <f t="shared" si="36"/>
        <v>111.70180396872999</v>
      </c>
      <c r="H55" s="46">
        <v>576874.18636</v>
      </c>
      <c r="I55" s="46">
        <v>847459.67844</v>
      </c>
      <c r="J55" s="46">
        <v>582800.1836</v>
      </c>
      <c r="K55" s="42">
        <f t="shared" si="37"/>
        <v>68.77025520232608</v>
      </c>
      <c r="L55" s="44">
        <f t="shared" si="38"/>
        <v>101.02725990867995</v>
      </c>
      <c r="M55" s="44">
        <v>5500</v>
      </c>
      <c r="N55" s="47">
        <v>383085.14069</v>
      </c>
      <c r="O55" s="47">
        <v>30201.528850000002</v>
      </c>
      <c r="P55" s="47">
        <v>42301.16018</v>
      </c>
      <c r="Q55" s="47">
        <v>1444070.63774</v>
      </c>
      <c r="R55" s="47">
        <v>2753992.6166399997</v>
      </c>
      <c r="S55" s="47">
        <v>1577484.61641</v>
      </c>
      <c r="T55" s="42">
        <f t="shared" si="39"/>
        <v>57.27991450952419</v>
      </c>
      <c r="U55" s="44">
        <f t="shared" si="40"/>
        <v>109.23874325696391</v>
      </c>
      <c r="V55" s="47">
        <f t="shared" si="41"/>
        <v>16851.51023000013</v>
      </c>
      <c r="W55" s="47">
        <v>1472196.2126600002</v>
      </c>
      <c r="X55" s="47">
        <v>995387.03252</v>
      </c>
      <c r="Y55" s="44">
        <f t="shared" si="7"/>
        <v>67.61238916119137</v>
      </c>
      <c r="Z55" s="47">
        <v>132076.5695</v>
      </c>
      <c r="AA55" s="47">
        <v>96921.76627</v>
      </c>
      <c r="AB55" s="44">
        <f t="shared" si="8"/>
        <v>73.38301307863692</v>
      </c>
      <c r="AC55" s="47">
        <v>0</v>
      </c>
      <c r="AD55" s="47">
        <v>0</v>
      </c>
      <c r="AE55" s="44">
        <f t="shared" si="9"/>
        <v>0</v>
      </c>
      <c r="AF55" s="47">
        <v>59566.501</v>
      </c>
      <c r="AG55" s="47">
        <v>50720.93942</v>
      </c>
      <c r="AH55" s="44">
        <f t="shared" si="10"/>
        <v>85.15010713823867</v>
      </c>
      <c r="AI55" s="47">
        <v>68550.508</v>
      </c>
      <c r="AJ55" s="47">
        <v>52444.52276</v>
      </c>
      <c r="AK55" s="44">
        <f t="shared" si="11"/>
        <v>76.50493671031585</v>
      </c>
      <c r="AL55" s="47">
        <v>2285.3</v>
      </c>
      <c r="AM55" s="47">
        <v>1699.82052</v>
      </c>
      <c r="AN55" s="44">
        <f t="shared" si="12"/>
        <v>74.38062923904957</v>
      </c>
      <c r="AO55" s="47">
        <v>0</v>
      </c>
      <c r="AP55" s="47">
        <v>0</v>
      </c>
      <c r="AQ55" s="44">
        <f t="shared" si="23"/>
        <v>0</v>
      </c>
      <c r="AR55" s="47">
        <v>831819.81837</v>
      </c>
      <c r="AS55" s="47">
        <v>1764963.58595</v>
      </c>
      <c r="AT55" s="47">
        <v>997225.06265</v>
      </c>
      <c r="AU55" s="44">
        <f t="shared" si="42"/>
        <v>56.5011692359216</v>
      </c>
      <c r="AV55" s="44">
        <f t="shared" si="24"/>
        <v>119.88474434332682</v>
      </c>
      <c r="AW55" s="47">
        <v>53290.2195</v>
      </c>
      <c r="AX55" s="47">
        <v>176316.9</v>
      </c>
      <c r="AY55" s="47">
        <v>132237.675</v>
      </c>
      <c r="AZ55" s="44">
        <f t="shared" si="43"/>
        <v>75</v>
      </c>
      <c r="BA55" s="44">
        <f t="shared" si="25"/>
        <v>248.1462381666489</v>
      </c>
      <c r="BB55" s="47">
        <v>66349.27182</v>
      </c>
      <c r="BC55" s="47">
        <v>559731.89585</v>
      </c>
      <c r="BD55" s="47">
        <v>90499.23536</v>
      </c>
      <c r="BE55" s="44">
        <f t="shared" si="44"/>
        <v>16.16831844513154</v>
      </c>
      <c r="BF55" s="45">
        <f>BD55/BB55*100</f>
        <v>136.39823449082732</v>
      </c>
      <c r="BG55" s="47">
        <v>704714.05215</v>
      </c>
      <c r="BH55" s="47">
        <v>960213.6131000001</v>
      </c>
      <c r="BI55" s="47">
        <v>711656.98729</v>
      </c>
      <c r="BJ55" s="44">
        <f t="shared" si="45"/>
        <v>74.11444470074238</v>
      </c>
      <c r="BK55" s="44">
        <f t="shared" si="27"/>
        <v>100.98521309725808</v>
      </c>
      <c r="BL55" s="47">
        <v>7466.2749</v>
      </c>
      <c r="BM55" s="47">
        <v>68701.177</v>
      </c>
      <c r="BN55" s="47">
        <v>62831.165</v>
      </c>
      <c r="BO55" s="45">
        <f t="shared" si="17"/>
        <v>91.45573299275499</v>
      </c>
      <c r="BP55" s="45">
        <f t="shared" si="28"/>
        <v>841.5329711473655</v>
      </c>
      <c r="BQ55" s="48">
        <v>-8475.627629999999</v>
      </c>
      <c r="BR55" s="48">
        <v>-8475.627629999999</v>
      </c>
      <c r="BS55" s="45">
        <f t="shared" si="29"/>
        <v>100</v>
      </c>
      <c r="BT55" s="48"/>
      <c r="BU55" s="48"/>
      <c r="BV55" s="48">
        <v>0</v>
      </c>
      <c r="BW55" s="48">
        <v>0</v>
      </c>
      <c r="BX55" s="48">
        <v>0</v>
      </c>
      <c r="BY55" s="48">
        <v>0</v>
      </c>
      <c r="BZ55" s="45">
        <f t="shared" si="34"/>
        <v>0</v>
      </c>
      <c r="CA55" s="45">
        <f t="shared" si="34"/>
        <v>0</v>
      </c>
      <c r="CB55" s="45">
        <f t="shared" si="34"/>
        <v>0</v>
      </c>
      <c r="CC55" s="65">
        <v>0</v>
      </c>
      <c r="CD55" s="65">
        <v>0</v>
      </c>
      <c r="CE55" s="65">
        <v>0</v>
      </c>
      <c r="CF55" s="65">
        <v>0</v>
      </c>
      <c r="CG55" s="65">
        <v>0</v>
      </c>
      <c r="CH55" s="65">
        <f t="shared" si="46"/>
        <v>0</v>
      </c>
      <c r="CI55" s="65">
        <v>0</v>
      </c>
      <c r="CJ55" s="65">
        <v>0</v>
      </c>
      <c r="CK55" s="65">
        <v>0</v>
      </c>
      <c r="CL55" s="65">
        <v>0</v>
      </c>
      <c r="CM55" s="45">
        <f t="shared" si="30"/>
      </c>
      <c r="CN55" s="45">
        <f t="shared" si="31"/>
      </c>
      <c r="CO55" s="45">
        <f t="shared" si="32"/>
      </c>
      <c r="CP55" s="45">
        <f t="shared" si="33"/>
      </c>
      <c r="CQ55" s="45">
        <f t="shared" si="22"/>
      </c>
    </row>
    <row r="56" spans="1:95" s="79" customFormat="1" ht="12.75">
      <c r="A56" s="69">
        <v>51</v>
      </c>
      <c r="B56" s="70" t="s">
        <v>81</v>
      </c>
      <c r="C56" s="71">
        <v>21464153.51884</v>
      </c>
      <c r="D56" s="71">
        <v>34819221.12357</v>
      </c>
      <c r="E56" s="71">
        <v>20461245.66178</v>
      </c>
      <c r="F56" s="72">
        <f t="shared" si="35"/>
        <v>58.76422562459121</v>
      </c>
      <c r="G56" s="72">
        <f t="shared" si="36"/>
        <v>95.32752197201859</v>
      </c>
      <c r="H56" s="71">
        <v>9203184.49089</v>
      </c>
      <c r="I56" s="71">
        <v>14787336.44291</v>
      </c>
      <c r="J56" s="71">
        <v>9507391.05775</v>
      </c>
      <c r="K56" s="73">
        <f t="shared" si="37"/>
        <v>64.29414177769962</v>
      </c>
      <c r="L56" s="74">
        <f t="shared" si="38"/>
        <v>103.30544896889904</v>
      </c>
      <c r="M56" s="74">
        <v>0.9</v>
      </c>
      <c r="N56" s="75">
        <v>5064066.19501</v>
      </c>
      <c r="O56" s="75">
        <v>595786.86191</v>
      </c>
      <c r="P56" s="75">
        <v>988298.37736</v>
      </c>
      <c r="Q56" s="75">
        <v>21826507.14933</v>
      </c>
      <c r="R56" s="75">
        <v>36173217.67154</v>
      </c>
      <c r="S56" s="75">
        <v>21828680.29365</v>
      </c>
      <c r="T56" s="73">
        <f t="shared" si="39"/>
        <v>60.34486755327866</v>
      </c>
      <c r="U56" s="74">
        <f t="shared" si="40"/>
        <v>100.00995644564259</v>
      </c>
      <c r="V56" s="75">
        <f t="shared" si="41"/>
        <v>-1367434.6318700016</v>
      </c>
      <c r="W56" s="75">
        <v>20174018.22496</v>
      </c>
      <c r="X56" s="75">
        <v>12676861.27267</v>
      </c>
      <c r="Y56" s="74">
        <f t="shared" si="7"/>
        <v>62.83756231064442</v>
      </c>
      <c r="Z56" s="75">
        <v>1457540.45131</v>
      </c>
      <c r="AA56" s="75">
        <v>773385.44936</v>
      </c>
      <c r="AB56" s="74">
        <f t="shared" si="8"/>
        <v>53.06099385886004</v>
      </c>
      <c r="AC56" s="75">
        <v>161328</v>
      </c>
      <c r="AD56" s="75">
        <v>91398</v>
      </c>
      <c r="AE56" s="74">
        <f t="shared" si="9"/>
        <v>56.65352573638798</v>
      </c>
      <c r="AF56" s="75">
        <v>1048845.35218</v>
      </c>
      <c r="AG56" s="75">
        <v>669848.98188</v>
      </c>
      <c r="AH56" s="74">
        <f t="shared" si="10"/>
        <v>63.865371619155766</v>
      </c>
      <c r="AI56" s="75">
        <v>536428.47962</v>
      </c>
      <c r="AJ56" s="75">
        <v>338761.79586</v>
      </c>
      <c r="AK56" s="74">
        <f t="shared" si="11"/>
        <v>63.15134425748147</v>
      </c>
      <c r="AL56" s="75">
        <v>17216.45308</v>
      </c>
      <c r="AM56" s="75">
        <v>10946.22875</v>
      </c>
      <c r="AN56" s="74">
        <f t="shared" si="12"/>
        <v>63.58004578025429</v>
      </c>
      <c r="AO56" s="75">
        <v>841557.3731</v>
      </c>
      <c r="AP56" s="75">
        <v>577360.17559</v>
      </c>
      <c r="AQ56" s="74">
        <f t="shared" si="23"/>
        <v>68.6061573512462</v>
      </c>
      <c r="AR56" s="75">
        <v>12582783.00763</v>
      </c>
      <c r="AS56" s="75">
        <v>21027769.72668</v>
      </c>
      <c r="AT56" s="75">
        <v>11949639.65005</v>
      </c>
      <c r="AU56" s="74">
        <f t="shared" si="42"/>
        <v>56.82789856162594</v>
      </c>
      <c r="AV56" s="74">
        <f t="shared" si="24"/>
        <v>94.96817709408107</v>
      </c>
      <c r="AW56" s="75">
        <v>0</v>
      </c>
      <c r="AX56" s="75">
        <v>368613.7</v>
      </c>
      <c r="AY56" s="75">
        <v>276460.275</v>
      </c>
      <c r="AZ56" s="74"/>
      <c r="BA56" s="74">
        <f t="shared" si="25"/>
        <v>0</v>
      </c>
      <c r="BB56" s="75">
        <v>3065222.59757</v>
      </c>
      <c r="BC56" s="75">
        <v>7410369.21594</v>
      </c>
      <c r="BD56" s="75">
        <v>2879574.8177300002</v>
      </c>
      <c r="BE56" s="74">
        <f t="shared" si="44"/>
        <v>38.85872260637054</v>
      </c>
      <c r="BF56" s="76">
        <f t="shared" si="26"/>
        <v>93.94341605118092</v>
      </c>
      <c r="BG56" s="75">
        <v>8280379.261600001</v>
      </c>
      <c r="BH56" s="75">
        <v>11312918.14</v>
      </c>
      <c r="BI56" s="75">
        <v>8190139.01315</v>
      </c>
      <c r="BJ56" s="74">
        <f t="shared" si="45"/>
        <v>72.39634293994811</v>
      </c>
      <c r="BK56" s="74">
        <f t="shared" si="27"/>
        <v>98.91019184509474</v>
      </c>
      <c r="BL56" s="75">
        <v>1237181.14846</v>
      </c>
      <c r="BM56" s="75">
        <v>1935868.67074</v>
      </c>
      <c r="BN56" s="75">
        <v>603465.54417</v>
      </c>
      <c r="BO56" s="76">
        <f t="shared" si="17"/>
        <v>31.172855539798622</v>
      </c>
      <c r="BP56" s="76">
        <f t="shared" si="28"/>
        <v>48.777460351798354</v>
      </c>
      <c r="BQ56" s="77">
        <v>-997888.31964</v>
      </c>
      <c r="BR56" s="77">
        <v>-997788.31964</v>
      </c>
      <c r="BS56" s="76">
        <f t="shared" si="29"/>
        <v>99.9899788385101</v>
      </c>
      <c r="BT56" s="77">
        <v>83971.13763</v>
      </c>
      <c r="BU56" s="77"/>
      <c r="BV56" s="77">
        <v>0</v>
      </c>
      <c r="BW56" s="77">
        <v>65915.6295</v>
      </c>
      <c r="BX56" s="77">
        <v>0</v>
      </c>
      <c r="BY56" s="77">
        <v>0</v>
      </c>
      <c r="BZ56" s="76">
        <f t="shared" si="34"/>
        <v>78.49795937080482</v>
      </c>
      <c r="CA56" s="76">
        <f t="shared" si="34"/>
        <v>0</v>
      </c>
      <c r="CB56" s="76">
        <f t="shared" si="34"/>
        <v>0</v>
      </c>
      <c r="CC56" s="78">
        <v>11151900</v>
      </c>
      <c r="CD56" s="78">
        <v>5000000</v>
      </c>
      <c r="CE56" s="78">
        <v>370000</v>
      </c>
      <c r="CF56" s="78">
        <v>5781900</v>
      </c>
      <c r="CG56" s="78">
        <v>0</v>
      </c>
      <c r="CH56" s="78">
        <f t="shared" si="46"/>
        <v>10989800</v>
      </c>
      <c r="CI56" s="78">
        <v>5000000</v>
      </c>
      <c r="CJ56" s="78">
        <v>1629800</v>
      </c>
      <c r="CK56" s="78">
        <v>4360000</v>
      </c>
      <c r="CL56" s="78">
        <v>0</v>
      </c>
      <c r="CM56" s="76">
        <f t="shared" si="30"/>
        <v>98.54643603332167</v>
      </c>
      <c r="CN56" s="76">
        <f t="shared" si="31"/>
        <v>100</v>
      </c>
      <c r="CO56" s="76">
        <f t="shared" si="32"/>
        <v>440.4864864864865</v>
      </c>
      <c r="CP56" s="76">
        <f t="shared" si="33"/>
        <v>75.4077379408153</v>
      </c>
      <c r="CQ56" s="76">
        <f t="shared" si="22"/>
      </c>
    </row>
    <row r="57" spans="1:95" ht="12.75">
      <c r="A57" s="13">
        <v>52</v>
      </c>
      <c r="B57" s="14" t="s">
        <v>94</v>
      </c>
      <c r="C57" s="46">
        <v>2224907.9182800003</v>
      </c>
      <c r="D57" s="46">
        <v>4727601.310939999</v>
      </c>
      <c r="E57" s="46">
        <v>2638304.80861</v>
      </c>
      <c r="F57" s="43">
        <f t="shared" si="35"/>
        <v>55.80641503133479</v>
      </c>
      <c r="G57" s="43">
        <f t="shared" si="36"/>
        <v>118.5804044712818</v>
      </c>
      <c r="H57" s="46">
        <v>625349.33587</v>
      </c>
      <c r="I57" s="46">
        <v>903579.94439</v>
      </c>
      <c r="J57" s="46">
        <v>708150.41989</v>
      </c>
      <c r="K57" s="42">
        <f t="shared" si="37"/>
        <v>78.37163986282</v>
      </c>
      <c r="L57" s="44">
        <f t="shared" si="38"/>
        <v>113.24077268025006</v>
      </c>
      <c r="M57" s="44">
        <v>10000</v>
      </c>
      <c r="N57" s="47">
        <v>474165.91010000004</v>
      </c>
      <c r="O57" s="47">
        <v>32169.31805</v>
      </c>
      <c r="P57" s="47">
        <v>5393.31056</v>
      </c>
      <c r="Q57" s="47">
        <v>2194396.72166</v>
      </c>
      <c r="R57" s="47">
        <v>4868873.16759</v>
      </c>
      <c r="S57" s="47">
        <v>2431773.8700300003</v>
      </c>
      <c r="T57" s="42">
        <f t="shared" si="39"/>
        <v>49.94531149871136</v>
      </c>
      <c r="U57" s="44">
        <f t="shared" si="40"/>
        <v>110.81742175546232</v>
      </c>
      <c r="V57" s="47">
        <f t="shared" si="41"/>
        <v>206530.93857999984</v>
      </c>
      <c r="W57" s="47">
        <v>2264319.9955300004</v>
      </c>
      <c r="X57" s="47">
        <v>1523464.95409</v>
      </c>
      <c r="Y57" s="44">
        <f t="shared" si="7"/>
        <v>67.28134526469208</v>
      </c>
      <c r="Z57" s="47">
        <v>251409.98372999998</v>
      </c>
      <c r="AA57" s="47">
        <v>180073.6377</v>
      </c>
      <c r="AB57" s="44">
        <f t="shared" si="8"/>
        <v>71.62549196669487</v>
      </c>
      <c r="AC57" s="47">
        <v>0</v>
      </c>
      <c r="AD57" s="47">
        <v>0</v>
      </c>
      <c r="AE57" s="44">
        <f t="shared" si="9"/>
        <v>0</v>
      </c>
      <c r="AF57" s="47">
        <v>108936.85262</v>
      </c>
      <c r="AG57" s="47">
        <v>69340.58284999999</v>
      </c>
      <c r="AH57" s="44">
        <f t="shared" si="10"/>
        <v>63.65208942824696</v>
      </c>
      <c r="AI57" s="47">
        <v>45505.32164</v>
      </c>
      <c r="AJ57" s="47">
        <v>29171.09708</v>
      </c>
      <c r="AK57" s="44">
        <f t="shared" si="11"/>
        <v>64.1048036332482</v>
      </c>
      <c r="AL57" s="47">
        <v>1863</v>
      </c>
      <c r="AM57" s="47">
        <v>1380.36467</v>
      </c>
      <c r="AN57" s="44">
        <f>_xlfn.IFERROR(AM57/AL57*100,0)</f>
        <v>74.09364841653247</v>
      </c>
      <c r="AO57" s="47">
        <v>19817.4</v>
      </c>
      <c r="AP57" s="47">
        <v>1622.14551</v>
      </c>
      <c r="AQ57" s="44">
        <f t="shared" si="23"/>
        <v>8.185460807169456</v>
      </c>
      <c r="AR57" s="47">
        <v>1597443.61164</v>
      </c>
      <c r="AS57" s="47">
        <v>3834749.17635</v>
      </c>
      <c r="AT57" s="47">
        <v>1939827.3183499998</v>
      </c>
      <c r="AU57" s="44">
        <f t="shared" si="42"/>
        <v>50.58550713860171</v>
      </c>
      <c r="AV57" s="44">
        <f t="shared" si="24"/>
        <v>121.43322645101038</v>
      </c>
      <c r="AW57" s="47">
        <v>806391.714</v>
      </c>
      <c r="AX57" s="47">
        <v>1219018.7</v>
      </c>
      <c r="AY57" s="47">
        <v>914263.275</v>
      </c>
      <c r="AZ57" s="44">
        <f t="shared" si="43"/>
        <v>74.99993847510297</v>
      </c>
      <c r="BA57" s="44">
        <f t="shared" si="25"/>
        <v>113.37706714084615</v>
      </c>
      <c r="BB57" s="47">
        <v>30340.115510000003</v>
      </c>
      <c r="BC57" s="47">
        <v>1447978.28306</v>
      </c>
      <c r="BD57" s="47">
        <v>251897.23906999998</v>
      </c>
      <c r="BE57" s="44">
        <f t="shared" si="44"/>
        <v>17.396479078240574</v>
      </c>
      <c r="BF57" s="45">
        <f t="shared" si="26"/>
        <v>830.2448254917667</v>
      </c>
      <c r="BG57" s="47">
        <v>756718.81045</v>
      </c>
      <c r="BH57" s="47">
        <v>1058748.3</v>
      </c>
      <c r="BI57" s="47">
        <v>759229.8506</v>
      </c>
      <c r="BJ57" s="44">
        <f t="shared" si="45"/>
        <v>71.71013645075038</v>
      </c>
      <c r="BK57" s="44">
        <f t="shared" si="27"/>
        <v>100.33183265901727</v>
      </c>
      <c r="BL57" s="47">
        <v>3992.97168</v>
      </c>
      <c r="BM57" s="47">
        <v>109003.89329</v>
      </c>
      <c r="BN57" s="47">
        <v>14436.95368</v>
      </c>
      <c r="BO57" s="45">
        <f t="shared" si="17"/>
        <v>13.244438564768627</v>
      </c>
      <c r="BP57" s="45">
        <f t="shared" si="28"/>
        <v>361.55913031669684</v>
      </c>
      <c r="BQ57" s="48">
        <v>-13187.631800000001</v>
      </c>
      <c r="BR57" s="51">
        <v>-12132.75163</v>
      </c>
      <c r="BS57" s="49">
        <f t="shared" si="29"/>
        <v>92.00098860812902</v>
      </c>
      <c r="BT57" s="48"/>
      <c r="BU57" s="48"/>
      <c r="BV57" s="48">
        <v>0</v>
      </c>
      <c r="BW57" s="48">
        <v>0</v>
      </c>
      <c r="BX57" s="48">
        <v>0</v>
      </c>
      <c r="BY57" s="48">
        <v>0</v>
      </c>
      <c r="BZ57" s="45">
        <f t="shared" si="34"/>
        <v>0</v>
      </c>
      <c r="CA57" s="45">
        <f t="shared" si="34"/>
        <v>0</v>
      </c>
      <c r="CB57" s="45">
        <f t="shared" si="34"/>
        <v>0</v>
      </c>
      <c r="CC57" s="65">
        <v>191500</v>
      </c>
      <c r="CD57" s="65">
        <v>0</v>
      </c>
      <c r="CE57" s="65">
        <v>0</v>
      </c>
      <c r="CF57" s="65">
        <v>191500</v>
      </c>
      <c r="CG57" s="65">
        <v>0</v>
      </c>
      <c r="CH57" s="65">
        <f t="shared" si="46"/>
        <v>0</v>
      </c>
      <c r="CI57" s="65">
        <v>0</v>
      </c>
      <c r="CJ57" s="65">
        <v>0</v>
      </c>
      <c r="CK57" s="65">
        <v>0</v>
      </c>
      <c r="CL57" s="65">
        <v>0</v>
      </c>
      <c r="CM57" s="45">
        <f t="shared" si="30"/>
        <v>0</v>
      </c>
      <c r="CN57" s="45">
        <f t="shared" si="31"/>
      </c>
      <c r="CO57" s="45">
        <f t="shared" si="32"/>
      </c>
      <c r="CP57" s="45">
        <f t="shared" si="33"/>
        <v>0</v>
      </c>
      <c r="CQ57" s="45">
        <f t="shared" si="22"/>
      </c>
    </row>
    <row r="58" spans="1:95" s="89" customFormat="1" ht="12">
      <c r="A58" s="80"/>
      <c r="B58" s="80" t="s">
        <v>82</v>
      </c>
      <c r="C58" s="81">
        <f>SUM(C6:C57)</f>
        <v>59611339.35355</v>
      </c>
      <c r="D58" s="81">
        <f>SUM(D6:D57)</f>
        <v>103510669.41111</v>
      </c>
      <c r="E58" s="81">
        <f>SUM(E6:E57)</f>
        <v>64666834.34376999</v>
      </c>
      <c r="F58" s="82">
        <f t="shared" si="35"/>
        <v>62.47359302347355</v>
      </c>
      <c r="G58" s="82">
        <f t="shared" si="36"/>
        <v>108.48076061541958</v>
      </c>
      <c r="H58" s="81">
        <f>SUM(H6:H57)</f>
        <v>22723073.94461</v>
      </c>
      <c r="I58" s="81">
        <f>SUM(I6:I57)</f>
        <v>36057153.49695</v>
      </c>
      <c r="J58" s="81">
        <f>SUM(J6:J57)</f>
        <v>24345507.058870003</v>
      </c>
      <c r="K58" s="83">
        <f t="shared" si="37"/>
        <v>67.51921518410859</v>
      </c>
      <c r="L58" s="84">
        <f>J58/H58*100</f>
        <v>107.14002479688646</v>
      </c>
      <c r="M58" s="81">
        <f>SUM(M6:M57)</f>
        <v>126928.59999999999</v>
      </c>
      <c r="N58" s="81">
        <f aca="true" t="shared" si="47" ref="N58:S58">SUM(N6:N57)</f>
        <v>15174164.615600003</v>
      </c>
      <c r="O58" s="81">
        <f t="shared" si="47"/>
        <v>1199782.55001</v>
      </c>
      <c r="P58" s="81">
        <f t="shared" si="47"/>
        <v>2149671.82627</v>
      </c>
      <c r="Q58" s="81">
        <f>SUM(Q6:Q57)</f>
        <v>59570868.57417999</v>
      </c>
      <c r="R58" s="81">
        <f>SUM(R6:R57)</f>
        <v>106669927.43612</v>
      </c>
      <c r="S58" s="81">
        <f>SUM(S6:S57)</f>
        <v>64063861.21973001</v>
      </c>
      <c r="T58" s="83">
        <f t="shared" si="39"/>
        <v>60.05803393659856</v>
      </c>
      <c r="U58" s="84">
        <f t="shared" si="40"/>
        <v>107.54226478997057</v>
      </c>
      <c r="V58" s="81">
        <f t="shared" si="41"/>
        <v>602973.1240399778</v>
      </c>
      <c r="W58" s="81">
        <f>SUM(W6:W57)</f>
        <v>54666234.45331</v>
      </c>
      <c r="X58" s="81">
        <f>SUM(X6:X57)</f>
        <v>35967612.68383</v>
      </c>
      <c r="Y58" s="84">
        <f>X58/W58*100</f>
        <v>65.79493364327053</v>
      </c>
      <c r="Z58" s="81">
        <f>SUM(Z6:Z57)</f>
        <v>6655471.76024</v>
      </c>
      <c r="AA58" s="81">
        <f>SUM(AA6:AA57)</f>
        <v>4240128.87368</v>
      </c>
      <c r="AB58" s="84">
        <f>AA58/Z58*100</f>
        <v>63.70891540717918</v>
      </c>
      <c r="AC58" s="81">
        <f>SUM(AC6:AC57)</f>
        <v>161328</v>
      </c>
      <c r="AD58" s="81">
        <f>SUM(AD6:AD57)</f>
        <v>91398</v>
      </c>
      <c r="AE58" s="84">
        <f>AD58/AC58*100</f>
        <v>56.65352573638798</v>
      </c>
      <c r="AF58" s="81">
        <f>SUM(AF6:AF57)</f>
        <v>3158779.93932</v>
      </c>
      <c r="AG58" s="81">
        <f>SUM(AG6:AG57)</f>
        <v>1958118.6207499998</v>
      </c>
      <c r="AH58" s="84">
        <f>AG58/AF58*100</f>
        <v>61.98971306534035</v>
      </c>
      <c r="AI58" s="81">
        <f>SUM(AI6:AI57)</f>
        <v>2277056.27045</v>
      </c>
      <c r="AJ58" s="81">
        <f>SUM(AJ6:AJ57)</f>
        <v>1472840.16726</v>
      </c>
      <c r="AK58" s="84">
        <f>AJ58/AI58*100</f>
        <v>64.6817641870981</v>
      </c>
      <c r="AL58" s="81">
        <f>SUM(AL6:AL57)</f>
        <v>190978.21554</v>
      </c>
      <c r="AM58" s="81">
        <f>SUM(AM6:AM57)</f>
        <v>134575.69519000003</v>
      </c>
      <c r="AN58" s="84">
        <f>AM58/AL58*100</f>
        <v>70.46651619897108</v>
      </c>
      <c r="AO58" s="81">
        <f>SUM(AO6:AO57)</f>
        <v>1188566.3419799998</v>
      </c>
      <c r="AP58" s="81">
        <f>SUM(AP6:AP57)</f>
        <v>762651.6210599999</v>
      </c>
      <c r="AQ58" s="84">
        <f>AP58/AO58*100</f>
        <v>64.16567541274303</v>
      </c>
      <c r="AR58" s="81">
        <f>SUM(AR6:AR57)</f>
        <v>37618468.42702</v>
      </c>
      <c r="AS58" s="81">
        <f>SUM(AS6:AS57)</f>
        <v>68438491.19953</v>
      </c>
      <c r="AT58" s="81">
        <f>SUM(AT6:AT57)</f>
        <v>41436693.75521</v>
      </c>
      <c r="AU58" s="84">
        <f t="shared" si="42"/>
        <v>60.54589022777077</v>
      </c>
      <c r="AV58" s="84">
        <f t="shared" si="24"/>
        <v>110.1498691675802</v>
      </c>
      <c r="AW58" s="81">
        <f>SUM(AW6:AW57)</f>
        <v>5257729.19382</v>
      </c>
      <c r="AX58" s="81">
        <f>SUM(AX6:AX57)</f>
        <v>9620076.399999999</v>
      </c>
      <c r="AY58" s="81">
        <f>SUM(AY6:AY57)</f>
        <v>7266871.8500000015</v>
      </c>
      <c r="AZ58" s="84">
        <f t="shared" si="43"/>
        <v>75.53860850834826</v>
      </c>
      <c r="BA58" s="84">
        <f>AY58/AW58*100</f>
        <v>138.21312551703068</v>
      </c>
      <c r="BB58" s="81">
        <f>SUM(BB6:BB57)</f>
        <v>5802375.177060001</v>
      </c>
      <c r="BC58" s="81">
        <f>SUM(BC6:BC57)</f>
        <v>20130698.507459998</v>
      </c>
      <c r="BD58" s="81">
        <f>SUM(BD6:BD57)</f>
        <v>6672458.3876</v>
      </c>
      <c r="BE58" s="84">
        <f t="shared" si="44"/>
        <v>33.14568734476517</v>
      </c>
      <c r="BF58" s="85">
        <f>BD58/BB58*100</f>
        <v>114.99529389240324</v>
      </c>
      <c r="BG58" s="86">
        <f>SUM(BG6:BG57)</f>
        <v>24893535.494329996</v>
      </c>
      <c r="BH58" s="86">
        <f>SUM(BH6:BH57)</f>
        <v>34066650.744109996</v>
      </c>
      <c r="BI58" s="86">
        <f>SUM(BI6:BI57)</f>
        <v>25184208.83041</v>
      </c>
      <c r="BJ58" s="84">
        <f t="shared" si="45"/>
        <v>73.92628356564892</v>
      </c>
      <c r="BK58" s="84">
        <f t="shared" si="27"/>
        <v>101.16766594341817</v>
      </c>
      <c r="BL58" s="87">
        <f>SUM(BL6:BL57)</f>
        <v>1664828.56181</v>
      </c>
      <c r="BM58" s="87">
        <f>SUM(BM6:BM57)</f>
        <v>4621065.54796</v>
      </c>
      <c r="BN58" s="87">
        <f>SUM(BN6:BN57)</f>
        <v>2313154.6872</v>
      </c>
      <c r="BO58" s="85">
        <f t="shared" si="17"/>
        <v>50.05673828238938</v>
      </c>
      <c r="BP58" s="85">
        <f>BN58/BL58*100</f>
        <v>138.94251577983144</v>
      </c>
      <c r="BQ58" s="87">
        <f>SUM(BQ6:BQ57)</f>
        <v>-1296123.83269</v>
      </c>
      <c r="BR58" s="87">
        <f>SUM(BR6:BR57)</f>
        <v>-1295164.85051</v>
      </c>
      <c r="BS58" s="85">
        <f>BR58/BQ58*100</f>
        <v>99.92601153101168</v>
      </c>
      <c r="BT58" s="87">
        <f>SUM(BT6:BT57)</f>
        <v>349437.27186</v>
      </c>
      <c r="BU58" s="87">
        <f>SUM(BU6:BU57)</f>
        <v>2891.63</v>
      </c>
      <c r="BV58" s="87">
        <f>SUM(BV6:BV57)</f>
        <v>50123.42798000001</v>
      </c>
      <c r="BW58" s="87">
        <f>SUM(BW6:BW57)</f>
        <v>185359.22522999998</v>
      </c>
      <c r="BX58" s="87">
        <f>SUM(BX6:BX57)</f>
        <v>11678.24552</v>
      </c>
      <c r="BY58" s="87">
        <f>SUM(BY6:BY57)</f>
        <v>14894.85244</v>
      </c>
      <c r="BZ58" s="85">
        <f>BW58/BT58*100</f>
        <v>53.04506420948223</v>
      </c>
      <c r="CA58" s="85">
        <f>BX58/BU58*100</f>
        <v>403.863755736384</v>
      </c>
      <c r="CB58" s="85">
        <f>BY58/BV58*100</f>
        <v>29.71634830311939</v>
      </c>
      <c r="CC58" s="88">
        <f>SUM(CC6:CC57)</f>
        <v>15366199.80675</v>
      </c>
      <c r="CD58" s="88">
        <f>SUM(CD6:CD57)</f>
        <v>5000000</v>
      </c>
      <c r="CE58" s="88">
        <f>SUM(CE6:CE57)</f>
        <v>1187660.48312</v>
      </c>
      <c r="CF58" s="88">
        <f>SUM(CF6:CF57)</f>
        <v>9164745.528</v>
      </c>
      <c r="CG58" s="88">
        <f>SUM(CG6:CG57)</f>
        <v>13793.79563</v>
      </c>
      <c r="CH58" s="88">
        <f>SUM(CH6:CH57)</f>
        <v>14194338.47415</v>
      </c>
      <c r="CI58" s="88">
        <f>SUM(CI6:CI57)</f>
        <v>5000000</v>
      </c>
      <c r="CJ58" s="88">
        <f>SUM(CJ6:CJ57)</f>
        <v>2642025.25</v>
      </c>
      <c r="CK58" s="88">
        <f>SUM(CK6:CK57)</f>
        <v>6544426.9</v>
      </c>
      <c r="CL58" s="88">
        <f>SUM(CL6:CL57)</f>
        <v>7886.3241499999995</v>
      </c>
      <c r="CM58" s="85">
        <f>IF(CC58&gt;0,CH58/CC58*100,0)</f>
        <v>92.3737726481649</v>
      </c>
      <c r="CN58" s="85">
        <f t="shared" si="31"/>
        <v>100</v>
      </c>
      <c r="CO58" s="85">
        <f>IF(CE58&gt;0,CJ58/CE58*100,0)</f>
        <v>222.45627328269478</v>
      </c>
      <c r="CP58" s="85">
        <f>IF(CF58&gt;0,CK58/CF58*100,0)</f>
        <v>71.40871374994057</v>
      </c>
      <c r="CQ58" s="85">
        <f>IF(CG58&gt;0,CL58/CG58*100,0)</f>
        <v>57.17298096579092</v>
      </c>
    </row>
    <row r="59" spans="1:95" s="103" customFormat="1" ht="24.75">
      <c r="A59" s="94"/>
      <c r="B59" s="106" t="s">
        <v>137</v>
      </c>
      <c r="C59" s="95">
        <v>109617274.66894999</v>
      </c>
      <c r="D59" s="95">
        <v>174814951.7</v>
      </c>
      <c r="E59" s="95">
        <v>123415735.61501</v>
      </c>
      <c r="F59" s="96">
        <f t="shared" si="35"/>
        <v>70.59792907577138</v>
      </c>
      <c r="G59" s="96">
        <f t="shared" si="36"/>
        <v>112.5878525877715</v>
      </c>
      <c r="H59" s="95">
        <v>92982672.13894999</v>
      </c>
      <c r="I59" s="95">
        <v>140902496.8</v>
      </c>
      <c r="J59" s="95">
        <v>104514677.86888999</v>
      </c>
      <c r="K59" s="97">
        <f t="shared" si="37"/>
        <v>74.17517804332476</v>
      </c>
      <c r="L59" s="98">
        <f>J59/H59*100</f>
        <v>112.40231697440034</v>
      </c>
      <c r="M59" s="98">
        <v>0</v>
      </c>
      <c r="N59" s="99">
        <v>35632765.19077</v>
      </c>
      <c r="O59" s="99">
        <v>0</v>
      </c>
      <c r="P59" s="99">
        <v>10392285.48416</v>
      </c>
      <c r="Q59" s="99">
        <v>105436324.34096001</v>
      </c>
      <c r="R59" s="99">
        <v>185744571.55319</v>
      </c>
      <c r="S59" s="99">
        <v>116076616.99976</v>
      </c>
      <c r="T59" s="97">
        <f t="shared" si="39"/>
        <v>62.492602625816275</v>
      </c>
      <c r="U59" s="98">
        <f t="shared" si="40"/>
        <v>110.09167639834581</v>
      </c>
      <c r="V59" s="99">
        <f t="shared" si="41"/>
        <v>7339118.615249991</v>
      </c>
      <c r="W59" s="99">
        <v>43771767.43459</v>
      </c>
      <c r="X59" s="99">
        <v>28719013.197580002</v>
      </c>
      <c r="Y59" s="98">
        <f>X59/W59*100</f>
        <v>65.61081464324245</v>
      </c>
      <c r="Z59" s="99">
        <v>2994476.664</v>
      </c>
      <c r="AA59" s="99">
        <v>1442801.24714</v>
      </c>
      <c r="AB59" s="98">
        <f>AA59/Z59*100</f>
        <v>48.18208351681449</v>
      </c>
      <c r="AC59" s="99">
        <v>16143508.79582</v>
      </c>
      <c r="AD59" s="99">
        <v>10926407.17433</v>
      </c>
      <c r="AE59" s="98">
        <f>AD59/AC59*100</f>
        <v>67.68297594113585</v>
      </c>
      <c r="AF59" s="99">
        <v>47581277.42285</v>
      </c>
      <c r="AG59" s="99">
        <v>34716098.58117</v>
      </c>
      <c r="AH59" s="98">
        <f>AG59/AF59*100</f>
        <v>72.96167833547541</v>
      </c>
      <c r="AI59" s="99">
        <v>4001959.89345</v>
      </c>
      <c r="AJ59" s="99">
        <v>2232506.24402</v>
      </c>
      <c r="AK59" s="98">
        <f>AJ59/AI59*100</f>
        <v>55.785322778320165</v>
      </c>
      <c r="AL59" s="99">
        <v>378067.04</v>
      </c>
      <c r="AM59" s="99">
        <v>268043.35499</v>
      </c>
      <c r="AN59" s="98">
        <f>AM59/AL59*100</f>
        <v>70.89836632942136</v>
      </c>
      <c r="AO59" s="99">
        <v>4676234.4</v>
      </c>
      <c r="AP59" s="99">
        <v>3190969.94015</v>
      </c>
      <c r="AQ59" s="98">
        <f>AP59/AO59*100</f>
        <v>68.23802374299287</v>
      </c>
      <c r="AR59" s="99"/>
      <c r="AS59" s="99"/>
      <c r="AT59" s="99"/>
      <c r="AU59" s="98"/>
      <c r="AV59" s="98"/>
      <c r="AW59" s="100"/>
      <c r="AX59" s="100">
        <v>0</v>
      </c>
      <c r="AY59" s="100"/>
      <c r="AZ59" s="98"/>
      <c r="BA59" s="98"/>
      <c r="BB59" s="95"/>
      <c r="BC59" s="95"/>
      <c r="BD59" s="95"/>
      <c r="BE59" s="98"/>
      <c r="BF59" s="101"/>
      <c r="BG59" s="95"/>
      <c r="BH59" s="95"/>
      <c r="BI59" s="95"/>
      <c r="BJ59" s="98"/>
      <c r="BK59" s="98"/>
      <c r="BL59" s="102"/>
      <c r="BM59" s="102"/>
      <c r="BN59" s="102"/>
      <c r="BO59" s="101"/>
      <c r="BP59" s="101"/>
      <c r="BQ59" s="102"/>
      <c r="BR59" s="102"/>
      <c r="BS59" s="101"/>
      <c r="BT59" s="102"/>
      <c r="BU59" s="102"/>
      <c r="BV59" s="102"/>
      <c r="BW59" s="102">
        <v>0</v>
      </c>
      <c r="BX59" s="102"/>
      <c r="BY59" s="102"/>
      <c r="BZ59" s="101"/>
      <c r="CA59" s="101"/>
      <c r="CB59" s="101"/>
      <c r="CC59" s="48"/>
      <c r="CD59" s="48"/>
      <c r="CE59" s="48"/>
      <c r="CF59" s="48"/>
      <c r="CG59" s="48"/>
      <c r="CH59" s="102"/>
      <c r="CI59" s="102"/>
      <c r="CJ59" s="102">
        <v>0</v>
      </c>
      <c r="CK59" s="102"/>
      <c r="CL59" s="102"/>
      <c r="CM59" s="101"/>
      <c r="CN59" s="101"/>
      <c r="CO59" s="101"/>
      <c r="CP59" s="101"/>
      <c r="CQ59" s="101"/>
    </row>
    <row r="60" spans="1:95" s="89" customFormat="1" ht="13.5" customHeight="1">
      <c r="A60" s="90"/>
      <c r="B60" s="91" t="s">
        <v>83</v>
      </c>
      <c r="C60" s="92">
        <f>C58+C59</f>
        <v>169228614.02249998</v>
      </c>
      <c r="D60" s="92">
        <f>D58+D59</f>
        <v>278325621.11111</v>
      </c>
      <c r="E60" s="92">
        <f>E58+E59</f>
        <v>188082569.95878</v>
      </c>
      <c r="F60" s="82">
        <f t="shared" si="35"/>
        <v>67.57644848071526</v>
      </c>
      <c r="G60" s="82">
        <f t="shared" si="36"/>
        <v>111.1411158480405</v>
      </c>
      <c r="H60" s="92">
        <f>H58+H59</f>
        <v>115705746.08355999</v>
      </c>
      <c r="I60" s="92">
        <f>I58+I59</f>
        <v>176959650.29695</v>
      </c>
      <c r="J60" s="92">
        <f>J58+J59</f>
        <v>128860184.92775999</v>
      </c>
      <c r="K60" s="83">
        <f t="shared" si="37"/>
        <v>72.81896449926528</v>
      </c>
      <c r="L60" s="84">
        <f>J60/H60*100</f>
        <v>111.36887258364867</v>
      </c>
      <c r="M60" s="92">
        <f>M58+M59</f>
        <v>126928.59999999999</v>
      </c>
      <c r="N60" s="92">
        <f aca="true" t="shared" si="48" ref="M60:S60">N58+N59</f>
        <v>50806929.806370005</v>
      </c>
      <c r="O60" s="92">
        <f t="shared" si="48"/>
        <v>1199782.55001</v>
      </c>
      <c r="P60" s="92">
        <f t="shared" si="48"/>
        <v>12541957.310430001</v>
      </c>
      <c r="Q60" s="92">
        <f t="shared" si="48"/>
        <v>165007192.91514</v>
      </c>
      <c r="R60" s="92">
        <f t="shared" si="48"/>
        <v>292414498.98931</v>
      </c>
      <c r="S60" s="92">
        <f t="shared" si="48"/>
        <v>180140478.21949002</v>
      </c>
      <c r="T60" s="83">
        <f t="shared" si="39"/>
        <v>61.604495961082804</v>
      </c>
      <c r="U60" s="84">
        <f t="shared" si="40"/>
        <v>109.17128825537488</v>
      </c>
      <c r="V60" s="92">
        <f>V58+V59</f>
        <v>7942091.739289969</v>
      </c>
      <c r="W60" s="92">
        <f>W58+W59</f>
        <v>98438001.8879</v>
      </c>
      <c r="X60" s="92">
        <f>X58+X59</f>
        <v>64686625.88141</v>
      </c>
      <c r="Y60" s="84">
        <f>X60/W60*100</f>
        <v>65.7130626798727</v>
      </c>
      <c r="Z60" s="92">
        <f>Z58+Z59</f>
        <v>9649948.42424</v>
      </c>
      <c r="AA60" s="92">
        <f>AA58+AA59</f>
        <v>5682930.120820001</v>
      </c>
      <c r="AB60" s="84">
        <f>AA60/Z60*100</f>
        <v>58.89078232319744</v>
      </c>
      <c r="AC60" s="92">
        <f>AC58+AC59</f>
        <v>16304836.79582</v>
      </c>
      <c r="AD60" s="92">
        <f>AD58+AD59</f>
        <v>11017805.17433</v>
      </c>
      <c r="AE60" s="84">
        <f>AD60/AC60*100</f>
        <v>67.57384518656812</v>
      </c>
      <c r="AF60" s="92">
        <f>AF58+AF59</f>
        <v>50740057.362169996</v>
      </c>
      <c r="AG60" s="92">
        <f>AG58+AG59</f>
        <v>36674217.20192</v>
      </c>
      <c r="AH60" s="84">
        <f>AG60/AF60*100</f>
        <v>72.27862779134935</v>
      </c>
      <c r="AI60" s="92">
        <f>AI58+AI59</f>
        <v>6279016.1639</v>
      </c>
      <c r="AJ60" s="92">
        <f>AJ58+AJ59</f>
        <v>3705346.41128</v>
      </c>
      <c r="AK60" s="84">
        <f>AJ60/AI60*100</f>
        <v>59.01157624952742</v>
      </c>
      <c r="AL60" s="92">
        <f>AL58+AL59</f>
        <v>569045.25554</v>
      </c>
      <c r="AM60" s="92">
        <f>AM58+AM59</f>
        <v>402619.05018</v>
      </c>
      <c r="AN60" s="84">
        <f>AM60/AL60*100</f>
        <v>70.75343239579978</v>
      </c>
      <c r="AO60" s="92">
        <f>AO58+AO59</f>
        <v>5864800.74198</v>
      </c>
      <c r="AP60" s="92">
        <f>AP58+AP59</f>
        <v>3953621.56121</v>
      </c>
      <c r="AQ60" s="84">
        <f>AP60/AO60*100</f>
        <v>67.41271758663753</v>
      </c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2"/>
      <c r="BC60" s="84"/>
      <c r="BD60" s="82"/>
      <c r="BE60" s="82"/>
      <c r="BF60" s="85"/>
      <c r="BG60" s="82"/>
      <c r="BH60" s="82"/>
      <c r="BI60" s="82"/>
      <c r="BJ60" s="82"/>
      <c r="BK60" s="82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>
        <v>0</v>
      </c>
      <c r="CK60" s="85"/>
      <c r="CL60" s="85"/>
      <c r="CM60" s="85"/>
      <c r="CN60" s="85"/>
      <c r="CO60" s="85"/>
      <c r="CP60" s="85"/>
      <c r="CQ60" s="85"/>
    </row>
    <row r="61" spans="1:95" s="103" customFormat="1" ht="30" customHeight="1">
      <c r="A61" s="94"/>
      <c r="B61" s="106" t="s">
        <v>131</v>
      </c>
      <c r="C61" s="95">
        <v>131535732.6516</v>
      </c>
      <c r="D61" s="95">
        <v>209856842.50057998</v>
      </c>
      <c r="E61" s="95">
        <v>146583085.91757</v>
      </c>
      <c r="F61" s="96">
        <f t="shared" si="35"/>
        <v>69.84908577244265</v>
      </c>
      <c r="G61" s="96">
        <f t="shared" si="36"/>
        <v>111.4397456589428</v>
      </c>
      <c r="H61" s="95">
        <v>115718700.02689</v>
      </c>
      <c r="I61" s="95">
        <v>176958218.59695002</v>
      </c>
      <c r="J61" s="95">
        <v>128855799.54266</v>
      </c>
      <c r="K61" s="97">
        <f t="shared" si="37"/>
        <v>72.81707544544693</v>
      </c>
      <c r="L61" s="98">
        <f>J61/H61*100</f>
        <v>111.35261588033505</v>
      </c>
      <c r="M61" s="99">
        <v>126928.59999999999</v>
      </c>
      <c r="N61" s="99">
        <v>50806929.806370005</v>
      </c>
      <c r="O61" s="99">
        <v>0</v>
      </c>
      <c r="P61" s="99">
        <v>12541957.31043</v>
      </c>
      <c r="Q61" s="99">
        <v>127314311.54424</v>
      </c>
      <c r="R61" s="99">
        <v>223945720.37878</v>
      </c>
      <c r="S61" s="99">
        <v>138640994.17828</v>
      </c>
      <c r="T61" s="97">
        <f t="shared" si="39"/>
        <v>61.908302576081255</v>
      </c>
      <c r="U61" s="98">
        <f t="shared" si="40"/>
        <v>108.89662952786271</v>
      </c>
      <c r="V61" s="99">
        <f t="shared" si="41"/>
        <v>7942091.739289999</v>
      </c>
      <c r="W61" s="99">
        <v>63892018.01173</v>
      </c>
      <c r="X61" s="99">
        <v>42226795.28261</v>
      </c>
      <c r="Y61" s="98">
        <f>X61/W61*100</f>
        <v>66.09087738449198</v>
      </c>
      <c r="Z61" s="99">
        <v>8951629.310180001</v>
      </c>
      <c r="AA61" s="99">
        <v>5529546.445350001</v>
      </c>
      <c r="AB61" s="98">
        <f>AA61/Z61*100</f>
        <v>61.771396622307314</v>
      </c>
      <c r="AC61" s="99">
        <v>16151123.79582</v>
      </c>
      <c r="AD61" s="99">
        <v>10930805.17433</v>
      </c>
      <c r="AE61" s="98">
        <f>AD61/AC61*100</f>
        <v>67.67829478936291</v>
      </c>
      <c r="AF61" s="99">
        <v>48562877.37426</v>
      </c>
      <c r="AG61" s="99">
        <v>35073625.58303</v>
      </c>
      <c r="AH61" s="98">
        <f>AG61/AF61*100</f>
        <v>72.22312078571404</v>
      </c>
      <c r="AI61" s="99">
        <v>6072060.2639</v>
      </c>
      <c r="AJ61" s="99">
        <v>3633556.90862</v>
      </c>
      <c r="AK61" s="98">
        <f>AJ61/AI61*100</f>
        <v>59.840593648624576</v>
      </c>
      <c r="AL61" s="99">
        <v>467915.95554</v>
      </c>
      <c r="AM61" s="99">
        <v>327386.73258999997</v>
      </c>
      <c r="AN61" s="98">
        <f>AM61/AL61*100</f>
        <v>69.9669948660285</v>
      </c>
      <c r="AO61" s="99">
        <v>5863369.041979999</v>
      </c>
      <c r="AP61" s="99">
        <v>3952437.21447</v>
      </c>
      <c r="AQ61" s="98">
        <f>AP61/AO61*100</f>
        <v>67.40897914103157</v>
      </c>
      <c r="AR61" s="99"/>
      <c r="AS61" s="99"/>
      <c r="AT61" s="99"/>
      <c r="AU61" s="98"/>
      <c r="AV61" s="98"/>
      <c r="AW61" s="100"/>
      <c r="AX61" s="100"/>
      <c r="AY61" s="100"/>
      <c r="AZ61" s="98"/>
      <c r="BA61" s="98"/>
      <c r="BB61" s="95"/>
      <c r="BC61" s="95"/>
      <c r="BD61" s="95"/>
      <c r="BE61" s="98"/>
      <c r="BF61" s="101"/>
      <c r="BG61" s="95"/>
      <c r="BH61" s="95"/>
      <c r="BI61" s="95"/>
      <c r="BJ61" s="98"/>
      <c r="BK61" s="98"/>
      <c r="BL61" s="102"/>
      <c r="BM61" s="102"/>
      <c r="BN61" s="102"/>
      <c r="BO61" s="101"/>
      <c r="BP61" s="101"/>
      <c r="BQ61" s="102"/>
      <c r="BR61" s="102"/>
      <c r="BS61" s="101"/>
      <c r="BT61" s="102"/>
      <c r="BU61" s="102"/>
      <c r="BV61" s="102"/>
      <c r="BW61" s="102"/>
      <c r="BX61" s="102"/>
      <c r="BY61" s="102"/>
      <c r="BZ61" s="101"/>
      <c r="CA61" s="101"/>
      <c r="CB61" s="101"/>
      <c r="CC61" s="48"/>
      <c r="CD61" s="48"/>
      <c r="CE61" s="48"/>
      <c r="CF61" s="48"/>
      <c r="CG61" s="48"/>
      <c r="CH61" s="102"/>
      <c r="CI61" s="102"/>
      <c r="CJ61" s="102"/>
      <c r="CK61" s="102"/>
      <c r="CL61" s="102"/>
      <c r="CM61" s="101"/>
      <c r="CN61" s="101"/>
      <c r="CO61" s="101"/>
      <c r="CP61" s="101"/>
      <c r="CQ61" s="101"/>
    </row>
    <row r="62" spans="1:95" s="50" customFormat="1" ht="20.25" customHeight="1">
      <c r="A62" s="11"/>
      <c r="B62" s="11"/>
      <c r="C62" s="11"/>
      <c r="D62" s="11"/>
      <c r="E62" s="16"/>
      <c r="F62" s="11"/>
      <c r="G62" s="11"/>
      <c r="H62" s="11"/>
      <c r="I62" s="17"/>
      <c r="J62" s="18"/>
      <c r="K62" s="18"/>
      <c r="L62" s="19"/>
      <c r="M62" s="19"/>
      <c r="N62" s="19"/>
      <c r="O62" s="19"/>
      <c r="P62" s="19"/>
      <c r="Q62" s="20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2"/>
      <c r="AT62" s="22"/>
      <c r="AU62" s="21"/>
      <c r="AV62" s="21"/>
      <c r="AW62" s="21"/>
      <c r="AX62" s="20"/>
      <c r="AY62" s="23"/>
      <c r="AZ62" s="11"/>
      <c r="BA62" s="11"/>
      <c r="BB62" s="11"/>
      <c r="BC62" s="20"/>
      <c r="BD62" s="11"/>
      <c r="BE62" s="11"/>
      <c r="BF62" s="11"/>
      <c r="BG62" s="11"/>
      <c r="BH62" s="20"/>
      <c r="BI62" s="11"/>
      <c r="BJ62" s="11"/>
      <c r="BK62" s="11"/>
      <c r="BL62" s="11"/>
      <c r="BM62" s="11"/>
      <c r="BN62" s="11"/>
      <c r="BO62" s="11"/>
      <c r="BP62" s="11"/>
      <c r="BQ62" s="20"/>
      <c r="BR62" s="11"/>
      <c r="BS62" s="11"/>
      <c r="BT62" s="156" t="s">
        <v>158</v>
      </c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</row>
    <row r="63" spans="5:86" ht="13.5">
      <c r="E63" s="24"/>
      <c r="J63" s="26"/>
      <c r="N63" s="28"/>
      <c r="AP63" s="29"/>
      <c r="AS63" s="29"/>
      <c r="AT63" s="29"/>
      <c r="BR63" s="24"/>
      <c r="BZ63" s="24"/>
      <c r="CC63" s="24"/>
      <c r="CH63" s="54"/>
    </row>
    <row r="64" spans="5:55" ht="12.75">
      <c r="E64" s="24"/>
      <c r="F64" s="30"/>
      <c r="K64" s="31"/>
      <c r="AS64" s="32"/>
      <c r="AT64" s="32"/>
      <c r="BC64" s="33"/>
    </row>
    <row r="65" spans="5:86" ht="12.75">
      <c r="E65" s="24"/>
      <c r="F65" s="30"/>
      <c r="N65" s="34"/>
      <c r="AS65" s="29"/>
      <c r="AT65" s="29"/>
      <c r="BQ65" s="35"/>
      <c r="CH65" s="24"/>
    </row>
    <row r="66" spans="5:77" ht="12.75">
      <c r="E66" s="24"/>
      <c r="F66" s="30"/>
      <c r="AS66" s="29"/>
      <c r="AT66" s="29"/>
      <c r="BQ66" s="35"/>
      <c r="BW66" s="15"/>
      <c r="BX66" s="15"/>
      <c r="BY66" s="15"/>
    </row>
    <row r="67" spans="45:46" ht="12.75">
      <c r="AS67" s="29"/>
      <c r="AT67" s="29"/>
    </row>
    <row r="68" spans="45:75" ht="12.75">
      <c r="AS68" s="29"/>
      <c r="AT68" s="29"/>
      <c r="AY68" s="24"/>
      <c r="BW68" s="24"/>
    </row>
    <row r="69" spans="4:46" ht="12.75">
      <c r="D69" s="24"/>
      <c r="AS69" s="29"/>
      <c r="AT69" s="29"/>
    </row>
    <row r="70" spans="45:46" ht="12.75">
      <c r="AS70" s="29"/>
      <c r="AT70" s="29"/>
    </row>
    <row r="71" spans="45:46" ht="12.75">
      <c r="AS71" s="29"/>
      <c r="AT71" s="29"/>
    </row>
    <row r="72" spans="45:70" ht="12.75">
      <c r="AS72" s="29"/>
      <c r="AT72" s="29"/>
      <c r="BQ72" s="36"/>
      <c r="BR72" s="36"/>
    </row>
    <row r="73" spans="45:70" ht="12.75">
      <c r="AS73" s="29"/>
      <c r="AT73" s="29"/>
      <c r="BQ73" s="36"/>
      <c r="BR73" s="36"/>
    </row>
    <row r="74" spans="45:72" ht="12.75">
      <c r="AS74" s="29"/>
      <c r="AT74" s="29"/>
      <c r="BS74" s="37"/>
      <c r="BT74" s="37"/>
    </row>
    <row r="75" spans="45:72" ht="12.75">
      <c r="AS75" s="29"/>
      <c r="AT75" s="29"/>
      <c r="BS75" s="36"/>
      <c r="BT75" s="36"/>
    </row>
    <row r="76" spans="45:46" ht="12.75">
      <c r="AS76" s="29"/>
      <c r="AT76" s="29"/>
    </row>
    <row r="77" spans="45:46" ht="12.75">
      <c r="AS77" s="29"/>
      <c r="AT77" s="29"/>
    </row>
    <row r="78" spans="45:46" ht="12.75">
      <c r="AS78" s="29"/>
      <c r="AT78" s="29"/>
    </row>
    <row r="79" spans="45:46" ht="12.75">
      <c r="AS79" s="29"/>
      <c r="AT79" s="29"/>
    </row>
    <row r="80" spans="45:46" ht="12.75">
      <c r="AS80" s="29"/>
      <c r="AT80" s="29"/>
    </row>
    <row r="81" spans="45:46" ht="12.75">
      <c r="AS81" s="29"/>
      <c r="AT81" s="29"/>
    </row>
    <row r="82" spans="45:46" ht="12.75">
      <c r="AS82" s="29"/>
      <c r="AT82" s="29"/>
    </row>
    <row r="83" spans="45:46" ht="12.75">
      <c r="AS83" s="29"/>
      <c r="AT83" s="29"/>
    </row>
    <row r="84" spans="45:46" ht="12.75">
      <c r="AS84" s="29"/>
      <c r="AT84" s="29"/>
    </row>
    <row r="85" spans="45:46" ht="12.75">
      <c r="AS85" s="29"/>
      <c r="AT85" s="29"/>
    </row>
    <row r="86" spans="45:46" ht="12.75">
      <c r="AS86" s="29"/>
      <c r="AT86" s="29"/>
    </row>
    <row r="87" spans="45:46" ht="12.75">
      <c r="AS87" s="29"/>
      <c r="AT87" s="29"/>
    </row>
    <row r="88" spans="45:46" ht="12.75">
      <c r="AS88" s="29"/>
      <c r="AT88" s="29"/>
    </row>
    <row r="89" spans="45:46" ht="12.75">
      <c r="AS89" s="29"/>
      <c r="AT89" s="29"/>
    </row>
    <row r="90" spans="45:46" ht="12.75">
      <c r="AS90" s="29"/>
      <c r="AT90" s="29"/>
    </row>
    <row r="91" spans="45:46" ht="12.75">
      <c r="AS91" s="29"/>
      <c r="AT91" s="29"/>
    </row>
    <row r="92" spans="45:46" ht="12.75">
      <c r="AS92" s="29"/>
      <c r="AT92" s="29"/>
    </row>
    <row r="93" spans="45:46" ht="12.75">
      <c r="AS93" s="29"/>
      <c r="AT93" s="29"/>
    </row>
    <row r="94" spans="45:46" ht="12.75">
      <c r="AS94" s="29"/>
      <c r="AT94" s="29"/>
    </row>
    <row r="95" spans="45:46" ht="12.75">
      <c r="AS95" s="29"/>
      <c r="AT95" s="29"/>
    </row>
    <row r="96" spans="45:46" ht="12.75">
      <c r="AS96" s="29"/>
      <c r="AT96" s="29"/>
    </row>
    <row r="97" spans="45:46" ht="12.75">
      <c r="AS97" s="29"/>
      <c r="AT97" s="29"/>
    </row>
    <row r="98" spans="45:46" ht="12.75">
      <c r="AS98" s="29"/>
      <c r="AT98" s="29"/>
    </row>
    <row r="99" spans="45:46" ht="12.75">
      <c r="AS99" s="29"/>
      <c r="AT99" s="29"/>
    </row>
    <row r="100" spans="45:46" ht="12.75">
      <c r="AS100" s="29"/>
      <c r="AT100" s="29"/>
    </row>
    <row r="101" spans="45:46" ht="12.75">
      <c r="AS101" s="29"/>
      <c r="AT101" s="29"/>
    </row>
    <row r="102" spans="45:46" ht="12.75">
      <c r="AS102" s="29"/>
      <c r="AT102" s="29"/>
    </row>
    <row r="103" spans="45:46" ht="12.75">
      <c r="AS103" s="29"/>
      <c r="AT103" s="29"/>
    </row>
    <row r="104" spans="45:46" ht="12.75">
      <c r="AS104" s="29"/>
      <c r="AT104" s="29"/>
    </row>
    <row r="105" spans="45:46" ht="12.75">
      <c r="AS105" s="29"/>
      <c r="AT105" s="29"/>
    </row>
    <row r="106" spans="45:46" ht="12.75">
      <c r="AS106" s="29"/>
      <c r="AT106" s="29"/>
    </row>
    <row r="107" spans="45:46" ht="12.75">
      <c r="AS107" s="29"/>
      <c r="AT107" s="29"/>
    </row>
    <row r="108" spans="45:46" ht="12.75">
      <c r="AS108" s="29"/>
      <c r="AT108" s="29"/>
    </row>
    <row r="109" spans="45:46" ht="12.75">
      <c r="AS109" s="29"/>
      <c r="AT109" s="29"/>
    </row>
    <row r="110" spans="45:46" ht="12.75">
      <c r="AS110" s="29"/>
      <c r="AT110" s="29"/>
    </row>
    <row r="111" spans="45:46" ht="12.75">
      <c r="AS111" s="29"/>
      <c r="AT111" s="29"/>
    </row>
    <row r="112" spans="45:46" ht="12.75">
      <c r="AS112" s="29"/>
      <c r="AT112" s="29"/>
    </row>
    <row r="113" spans="45:46" ht="12.75">
      <c r="AS113" s="29"/>
      <c r="AT113" s="29"/>
    </row>
    <row r="114" spans="45:46" ht="12.75">
      <c r="AS114" s="29"/>
      <c r="AT114" s="29"/>
    </row>
    <row r="115" spans="45:46" ht="12.75">
      <c r="AS115" s="29"/>
      <c r="AT115" s="29"/>
    </row>
    <row r="116" spans="45:46" ht="12.75">
      <c r="AS116" s="29"/>
      <c r="AT116" s="29"/>
    </row>
    <row r="117" spans="45:46" ht="12.75">
      <c r="AS117" s="29"/>
      <c r="AT117" s="29"/>
    </row>
    <row r="118" spans="45:46" ht="12.75">
      <c r="AS118" s="29"/>
      <c r="AT118" s="29"/>
    </row>
    <row r="119" spans="45:46" ht="12.75">
      <c r="AS119" s="29"/>
      <c r="AT119" s="29"/>
    </row>
    <row r="120" spans="45:46" ht="12.75">
      <c r="AS120" s="29"/>
      <c r="AT120" s="29"/>
    </row>
    <row r="121" spans="45:46" ht="12.75">
      <c r="AS121" s="29"/>
      <c r="AT121" s="29"/>
    </row>
    <row r="122" spans="45:46" ht="12.75">
      <c r="AS122" s="29"/>
      <c r="AT122" s="29"/>
    </row>
    <row r="123" spans="45:46" ht="12.75">
      <c r="AS123" s="29"/>
      <c r="AT123" s="29"/>
    </row>
    <row r="124" spans="45:46" ht="12.75">
      <c r="AS124" s="29"/>
      <c r="AT124" s="29"/>
    </row>
    <row r="125" spans="45:46" ht="12.75">
      <c r="AS125" s="29"/>
      <c r="AT125" s="29"/>
    </row>
    <row r="126" spans="45:46" ht="12.75">
      <c r="AS126" s="29"/>
      <c r="AT126" s="29"/>
    </row>
    <row r="127" spans="45:46" ht="12.75">
      <c r="AS127" s="29"/>
      <c r="AT127" s="29"/>
    </row>
    <row r="128" spans="45:46" ht="12.75">
      <c r="AS128" s="29"/>
      <c r="AT128" s="29"/>
    </row>
    <row r="129" spans="45:46" ht="12.75">
      <c r="AS129" s="29"/>
      <c r="AT129" s="29"/>
    </row>
    <row r="130" spans="45:46" ht="12.75">
      <c r="AS130" s="29"/>
      <c r="AT130" s="29"/>
    </row>
    <row r="131" spans="45:46" ht="12.75">
      <c r="AS131" s="29"/>
      <c r="AT131" s="29"/>
    </row>
    <row r="132" spans="45:46" ht="12.75">
      <c r="AS132" s="29"/>
      <c r="AT132" s="29"/>
    </row>
    <row r="133" spans="45:46" ht="12.75">
      <c r="AS133" s="29"/>
      <c r="AT133" s="29"/>
    </row>
    <row r="134" spans="45:46" ht="12.75">
      <c r="AS134" s="29"/>
      <c r="AT134" s="29"/>
    </row>
    <row r="135" spans="45:46" ht="12.75">
      <c r="AS135" s="29"/>
      <c r="AT135" s="29"/>
    </row>
    <row r="136" spans="45:46" ht="12.75">
      <c r="AS136" s="29"/>
      <c r="AT136" s="29"/>
    </row>
    <row r="137" spans="45:46" ht="12.75">
      <c r="AS137" s="29"/>
      <c r="AT137" s="29"/>
    </row>
    <row r="138" spans="45:46" ht="12.75">
      <c r="AS138" s="29"/>
      <c r="AT138" s="29"/>
    </row>
    <row r="139" spans="45:46" ht="12.75">
      <c r="AS139" s="29"/>
      <c r="AT139" s="29"/>
    </row>
    <row r="140" spans="45:46" ht="12.75">
      <c r="AS140" s="29"/>
      <c r="AT140" s="29"/>
    </row>
    <row r="141" spans="45:46" ht="12.75">
      <c r="AS141" s="29"/>
      <c r="AT141" s="29"/>
    </row>
    <row r="142" spans="45:46" ht="12.75">
      <c r="AS142" s="29"/>
      <c r="AT142" s="29"/>
    </row>
    <row r="143" spans="45:46" ht="12.75">
      <c r="AS143" s="29"/>
      <c r="AT143" s="29"/>
    </row>
    <row r="144" spans="45:46" ht="12.75">
      <c r="AS144" s="29"/>
      <c r="AT144" s="29"/>
    </row>
    <row r="145" spans="45:46" ht="12.75">
      <c r="AS145" s="29"/>
      <c r="AT145" s="29"/>
    </row>
    <row r="146" spans="45:46" ht="12.75">
      <c r="AS146" s="29"/>
      <c r="AT146" s="29"/>
    </row>
    <row r="147" spans="45:46" ht="12.75">
      <c r="AS147" s="29"/>
      <c r="AT147" s="29"/>
    </row>
    <row r="148" spans="45:46" ht="12.75">
      <c r="AS148" s="29"/>
      <c r="AT148" s="29"/>
    </row>
    <row r="149" spans="45:46" ht="12.75">
      <c r="AS149" s="29"/>
      <c r="AT149" s="29"/>
    </row>
    <row r="150" spans="45:46" ht="12.75">
      <c r="AS150" s="29"/>
      <c r="AT150" s="29"/>
    </row>
    <row r="151" spans="45:46" ht="12.75">
      <c r="AS151" s="29"/>
      <c r="AT151" s="29"/>
    </row>
    <row r="152" spans="45:46" ht="12.75">
      <c r="AS152" s="29"/>
      <c r="AT152" s="29"/>
    </row>
    <row r="153" spans="45:46" ht="12.75">
      <c r="AS153" s="29"/>
      <c r="AT153" s="29"/>
    </row>
    <row r="154" spans="45:46" ht="12.75">
      <c r="AS154" s="29"/>
      <c r="AT154" s="29"/>
    </row>
    <row r="155" spans="45:46" ht="12.75">
      <c r="AS155" s="29"/>
      <c r="AT155" s="29"/>
    </row>
    <row r="156" spans="45:46" ht="12.75">
      <c r="AS156" s="29"/>
      <c r="AT156" s="29"/>
    </row>
    <row r="157" spans="45:46" ht="12.75">
      <c r="AS157" s="29"/>
      <c r="AT157" s="29"/>
    </row>
    <row r="158" spans="45:46" ht="12.75">
      <c r="AS158" s="29"/>
      <c r="AT158" s="29"/>
    </row>
    <row r="159" spans="45:46" ht="12.75">
      <c r="AS159" s="29"/>
      <c r="AT159" s="29"/>
    </row>
    <row r="160" spans="45:46" ht="12.75">
      <c r="AS160" s="29"/>
      <c r="AT160" s="29"/>
    </row>
    <row r="161" spans="45:46" ht="12.75">
      <c r="AS161" s="29"/>
      <c r="AT161" s="29"/>
    </row>
    <row r="162" spans="45:46" ht="12.75">
      <c r="AS162" s="29"/>
      <c r="AT162" s="29"/>
    </row>
    <row r="163" spans="45:46" ht="12.75">
      <c r="AS163" s="29"/>
      <c r="AT163" s="29"/>
    </row>
    <row r="164" spans="45:46" ht="12.75">
      <c r="AS164" s="29"/>
      <c r="AT164" s="29"/>
    </row>
    <row r="165" spans="45:46" ht="12.75">
      <c r="AS165" s="29"/>
      <c r="AT165" s="29"/>
    </row>
    <row r="166" spans="45:46" ht="12.75">
      <c r="AS166" s="29"/>
      <c r="AT166" s="29"/>
    </row>
  </sheetData>
  <sheetProtection/>
  <mergeCells count="31">
    <mergeCell ref="Z3:AB4"/>
    <mergeCell ref="AF3:AH4"/>
    <mergeCell ref="AW3:BA4"/>
    <mergeCell ref="AC3:AE4"/>
    <mergeCell ref="AO3:AQ4"/>
    <mergeCell ref="H3:M4"/>
    <mergeCell ref="V3:V4"/>
    <mergeCell ref="W3:Y4"/>
    <mergeCell ref="C2:G2"/>
    <mergeCell ref="N3:P4"/>
    <mergeCell ref="C1:L1"/>
    <mergeCell ref="BT4:BV4"/>
    <mergeCell ref="AR3:AV4"/>
    <mergeCell ref="AI3:AK4"/>
    <mergeCell ref="AL3:AN4"/>
    <mergeCell ref="BQ3:BS4"/>
    <mergeCell ref="A3:A5"/>
    <mergeCell ref="B3:B5"/>
    <mergeCell ref="C3:G4"/>
    <mergeCell ref="Q3:U4"/>
    <mergeCell ref="BL3:BP4"/>
    <mergeCell ref="CM3:CQ3"/>
    <mergeCell ref="CC3:CL3"/>
    <mergeCell ref="CM4:CQ4"/>
    <mergeCell ref="CH4:CL4"/>
    <mergeCell ref="BG3:BK4"/>
    <mergeCell ref="BB3:BF4"/>
    <mergeCell ref="BZ4:CB4"/>
    <mergeCell ref="CC4:CG4"/>
    <mergeCell ref="BW4:BY4"/>
    <mergeCell ref="BT3:CB3"/>
  </mergeCells>
  <printOptions horizontalCentered="1"/>
  <pageMargins left="0" right="0" top="0" bottom="0" header="0" footer="0"/>
  <pageSetup fitToWidth="0" fitToHeight="1" horizontalDpi="1200" verticalDpi="1200" orientation="portrait" paperSize="9" scale="92" r:id="rId1"/>
  <headerFooter alignWithMargins="0">
    <oddFooter>&amp;R&amp;P</oddFooter>
  </headerFooter>
  <colBreaks count="9" manualBreakCount="9">
    <brk id="13" max="61" man="1"/>
    <brk id="22" max="61" man="1"/>
    <brk id="31" max="61" man="1"/>
    <brk id="40" max="61" man="1"/>
    <brk id="48" max="61" man="1"/>
    <brk id="58" max="61" man="1"/>
    <brk id="68" max="61" man="1"/>
    <brk id="80" max="61" man="1"/>
    <brk id="9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</dc:creator>
  <cp:keywords/>
  <dc:description/>
  <cp:lastModifiedBy>Пользователь Windows</cp:lastModifiedBy>
  <cp:lastPrinted>2019-11-27T14:33:09Z</cp:lastPrinted>
  <dcterms:created xsi:type="dcterms:W3CDTF">2003-06-27T11:18:10Z</dcterms:created>
  <dcterms:modified xsi:type="dcterms:W3CDTF">2019-11-27T14:39:53Z</dcterms:modified>
  <cp:category/>
  <cp:version/>
  <cp:contentType/>
  <cp:contentStatus/>
</cp:coreProperties>
</file>