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6" yWindow="400" windowWidth="9700" windowHeight="10280" activeTab="0"/>
  </bookViews>
  <sheets>
    <sheet name="с19" sheetId="1" r:id="rId1"/>
  </sheets>
  <externalReferences>
    <externalReference r:id="rId4"/>
    <externalReference r:id="rId5"/>
  </externalReferences>
  <definedNames>
    <definedName name="__123Graph_LBL_A" hidden="1">'[1]NED97'!#REF!</definedName>
    <definedName name="__123Graph_LBL_B" hidden="1">'[1]NED97'!#REF!</definedName>
    <definedName name="__123Graph_LBL_C" hidden="1">'[1]NED97'!#REF!</definedName>
    <definedName name="Z_4BE5368F_9603_4A6C_AABC_DEEBACB53C2A_.wvu.PrintArea" localSheetId="0" hidden="1">'с19'!$A$1:$CM$62</definedName>
    <definedName name="Z_4BE5368F_9603_4A6C_AABC_DEEBACB53C2A_.wvu.PrintTitles" localSheetId="0" hidden="1">'с19'!$A:$B</definedName>
    <definedName name="Z_B7B67302_03FB_477C_882B_2B5E175FA840_.wvu.PrintArea" localSheetId="0" hidden="1">'с19'!$A$1:$CM$62</definedName>
    <definedName name="Z_B7B67302_03FB_477C_882B_2B5E175FA840_.wvu.PrintTitles" localSheetId="0" hidden="1">'с19'!$A:$B</definedName>
    <definedName name="_xlnm.Print_Titles" localSheetId="0">'с19'!$A:$B</definedName>
    <definedName name="_xlnm.Print_Area" localSheetId="0">'с19'!$A$1:$CM$62</definedName>
    <definedName name="Область_печати_ИМ">#REF!</definedName>
  </definedNames>
  <calcPr fullCalcOnLoad="1"/>
</workbook>
</file>

<file path=xl/sharedStrings.xml><?xml version="1.0" encoding="utf-8"?>
<sst xmlns="http://schemas.openxmlformats.org/spreadsheetml/2006/main" count="215" uniqueCount="151">
  <si>
    <t xml:space="preserve"> №    п/п</t>
  </si>
  <si>
    <t xml:space="preserve">Доходы всего </t>
  </si>
  <si>
    <t xml:space="preserve">Расходы всего </t>
  </si>
  <si>
    <t>Темп роста к н.г., %</t>
  </si>
  <si>
    <t>1</t>
  </si>
  <si>
    <t>Аpдатовский</t>
  </si>
  <si>
    <t>2</t>
  </si>
  <si>
    <t>Аpзамасский</t>
  </si>
  <si>
    <t>3</t>
  </si>
  <si>
    <t>Б-Болдинский</t>
  </si>
  <si>
    <t>4</t>
  </si>
  <si>
    <t>Б-Мурашкинский</t>
  </si>
  <si>
    <t>5</t>
  </si>
  <si>
    <t>Бутуpлинский</t>
  </si>
  <si>
    <t>6</t>
  </si>
  <si>
    <t>Вадский</t>
  </si>
  <si>
    <t>7</t>
  </si>
  <si>
    <t>Ваpнавинский</t>
  </si>
  <si>
    <t>8</t>
  </si>
  <si>
    <t>Вачский</t>
  </si>
  <si>
    <t>9</t>
  </si>
  <si>
    <t>Ветлужский</t>
  </si>
  <si>
    <t>10</t>
  </si>
  <si>
    <t>Вознесенский</t>
  </si>
  <si>
    <t>11</t>
  </si>
  <si>
    <t>Воpотынский</t>
  </si>
  <si>
    <t>12</t>
  </si>
  <si>
    <t>Воскpесенский</t>
  </si>
  <si>
    <t>13</t>
  </si>
  <si>
    <t>Гагинский</t>
  </si>
  <si>
    <t>14</t>
  </si>
  <si>
    <t>Володаpский</t>
  </si>
  <si>
    <t>15</t>
  </si>
  <si>
    <t>Д-Константиновский</t>
  </si>
  <si>
    <t>16</t>
  </si>
  <si>
    <t>Дивеевский</t>
  </si>
  <si>
    <t>17</t>
  </si>
  <si>
    <t>Княгининский</t>
  </si>
  <si>
    <t>18</t>
  </si>
  <si>
    <t>Ковернинский</t>
  </si>
  <si>
    <t>19</t>
  </si>
  <si>
    <t>20</t>
  </si>
  <si>
    <t>21</t>
  </si>
  <si>
    <t>Лукояновский</t>
  </si>
  <si>
    <t>22</t>
  </si>
  <si>
    <t>Лысковский</t>
  </si>
  <si>
    <t>23</t>
  </si>
  <si>
    <t>Навашинский</t>
  </si>
  <si>
    <t>24</t>
  </si>
  <si>
    <t>25</t>
  </si>
  <si>
    <t>Пеpевозский</t>
  </si>
  <si>
    <t>26</t>
  </si>
  <si>
    <t>Пильнинский</t>
  </si>
  <si>
    <t>27</t>
  </si>
  <si>
    <t>Починковский</t>
  </si>
  <si>
    <t>28</t>
  </si>
  <si>
    <t>29</t>
  </si>
  <si>
    <t>Сеpгачский</t>
  </si>
  <si>
    <t>30</t>
  </si>
  <si>
    <t>Сеченовский</t>
  </si>
  <si>
    <t>31</t>
  </si>
  <si>
    <t>Сосновский</t>
  </si>
  <si>
    <t>32</t>
  </si>
  <si>
    <t>Спасский</t>
  </si>
  <si>
    <t>33</t>
  </si>
  <si>
    <t>Тонкинский</t>
  </si>
  <si>
    <t>34</t>
  </si>
  <si>
    <t>Тоншаевский</t>
  </si>
  <si>
    <t>35</t>
  </si>
  <si>
    <t>Уpенский</t>
  </si>
  <si>
    <t>36</t>
  </si>
  <si>
    <t>Чкаловский</t>
  </si>
  <si>
    <t>37</t>
  </si>
  <si>
    <t>Шаpангский</t>
  </si>
  <si>
    <t>38</t>
  </si>
  <si>
    <t>Шатковский</t>
  </si>
  <si>
    <t>39</t>
  </si>
  <si>
    <t>40</t>
  </si>
  <si>
    <t>Сокольский</t>
  </si>
  <si>
    <t>г.Аpзамас</t>
  </si>
  <si>
    <t>г.Дзеpжинск</t>
  </si>
  <si>
    <t>г.Н-Новгоpод</t>
  </si>
  <si>
    <t>Итого:</t>
  </si>
  <si>
    <t>Областной бюджет:</t>
  </si>
  <si>
    <t>В С Е Г О:</t>
  </si>
  <si>
    <t>Консолидированный:</t>
  </si>
  <si>
    <t>Образование</t>
  </si>
  <si>
    <t>Краснооктябрьский</t>
  </si>
  <si>
    <t>Краснобаковский</t>
  </si>
  <si>
    <t>Социальная политика</t>
  </si>
  <si>
    <t>% 
к плану
 на год</t>
  </si>
  <si>
    <t>% 
к плану 
на год</t>
  </si>
  <si>
    <t>Балахнинский</t>
  </si>
  <si>
    <t>Богоpодский</t>
  </si>
  <si>
    <t>Гоpодецкий</t>
  </si>
  <si>
    <t>Кстовский</t>
  </si>
  <si>
    <t>Кулебакский</t>
  </si>
  <si>
    <t>Павловский</t>
  </si>
  <si>
    <t>г.Саров</t>
  </si>
  <si>
    <t>(тыс.рублей)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</si>
  <si>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</si>
  <si>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</si>
  <si>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</si>
  <si>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</si>
  <si>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 xml:space="preserve">Культура и кинематография </t>
  </si>
  <si>
    <t>г.Боp</t>
  </si>
  <si>
    <t>г.о.Семеновский</t>
  </si>
  <si>
    <t>г.Выкса</t>
  </si>
  <si>
    <t>Налоги на имущество</t>
  </si>
  <si>
    <t>Просроченная кредиторская задолженность</t>
  </si>
  <si>
    <t>всего</t>
  </si>
  <si>
    <t>темп роста к н.г., %</t>
  </si>
  <si>
    <t>город Первомайск</t>
  </si>
  <si>
    <t>г. Шахунья</t>
  </si>
  <si>
    <t>Объем муниципального долга (с учетом поселений)</t>
  </si>
  <si>
    <r>
      <rPr>
        <b/>
        <sz val="9"/>
        <rFont val="Century Gothic"/>
        <family val="2"/>
      </rPr>
      <t>Налоговые и неналоговые доходы</t>
    </r>
    <r>
      <rPr>
        <sz val="9"/>
        <rFont val="Century Gothic"/>
        <family val="2"/>
      </rPr>
      <t xml:space="preserve">                                                                                                                                     </t>
    </r>
  </si>
  <si>
    <r>
      <t>Межбюджетные трансферты</t>
    </r>
    <r>
      <rPr>
        <sz val="10"/>
        <rFont val="Century Gothic"/>
        <family val="2"/>
      </rPr>
      <t xml:space="preserve"> из областного бюджета всего                                                                </t>
    </r>
  </si>
  <si>
    <r>
      <t>Дотации</t>
    </r>
    <r>
      <rPr>
        <sz val="9"/>
        <rFont val="Century Gothic"/>
        <family val="2"/>
      </rPr>
      <t xml:space="preserve">  из  областного бюджета </t>
    </r>
  </si>
  <si>
    <r>
      <t>Субсидии</t>
    </r>
    <r>
      <rPr>
        <sz val="9"/>
        <rFont val="Century Gothic"/>
        <family val="2"/>
      </rPr>
      <t xml:space="preserve">  из областного бюджета </t>
    </r>
  </si>
  <si>
    <r>
      <t>Субвенции</t>
    </r>
    <r>
      <rPr>
        <sz val="9"/>
        <rFont val="Century Gothic"/>
        <family val="2"/>
      </rPr>
      <t xml:space="preserve">  из областного бюджета </t>
    </r>
  </si>
  <si>
    <r>
      <rPr>
        <b/>
        <sz val="10"/>
        <rFont val="Century Gothic"/>
        <family val="2"/>
      </rPr>
      <t>Иные</t>
    </r>
    <r>
      <rPr>
        <sz val="10"/>
        <rFont val="Century Gothic"/>
        <family val="2"/>
      </rPr>
      <t xml:space="preserve"> межбюджетные трансферты</t>
    </r>
  </si>
  <si>
    <t>кредиты
кредитных 
организа-
ций</t>
  </si>
  <si>
    <t xml:space="preserve"> бюджет-
ные 
кредиты</t>
  </si>
  <si>
    <t>по
 коммун-
м услугам</t>
  </si>
  <si>
    <t xml:space="preserve">  Наименование</t>
  </si>
  <si>
    <t xml:space="preserve"> Профицит
/Дефицит</t>
  </si>
  <si>
    <t>по зар.
плате 
с начисл.</t>
  </si>
  <si>
    <t>Гаран-
тии</t>
  </si>
  <si>
    <t>Всего</t>
  </si>
  <si>
    <t>Доходы от возврата субсидий и субвенций прошлых лет и остатков  межбюджетных трансфертов, имеющих целевое значение</t>
  </si>
  <si>
    <t>Уточненный 
план 
на 2017 год</t>
  </si>
  <si>
    <t>Темп 
роста 
к 2016
 году,%</t>
  </si>
  <si>
    <t>Уточненный 
план 
на
 2017 год</t>
  </si>
  <si>
    <t>Темп роста 
к 2016 году,
%</t>
  </si>
  <si>
    <t>Уточненный 
план 
на 
2017 год</t>
  </si>
  <si>
    <t>Темп 
роста 
к 
2016 
году,%</t>
  </si>
  <si>
    <t>План
на 
2017 год</t>
  </si>
  <si>
    <t>на 01.01.2017 года</t>
  </si>
  <si>
    <t>по
 ком. услугам</t>
  </si>
  <si>
    <t>Основные показатели исполнения бюджетов муниципальных районов и городских округов Нижегородской области за январь-июнь 2017 года</t>
  </si>
  <si>
    <t>Исполнено на 01.07.2017</t>
  </si>
  <si>
    <t>на 01.07.2017 года</t>
  </si>
  <si>
    <t>Исполнено 
на 
01.07.2016</t>
  </si>
  <si>
    <t xml:space="preserve">Исполнено 
на 
01.07.2017 </t>
  </si>
  <si>
    <t>Исполнено 
на 01.07.2016</t>
  </si>
  <si>
    <t xml:space="preserve">Исполнено 
на 01.07.2017 </t>
  </si>
  <si>
    <t>Исполнено 
на 
01.07.2017</t>
  </si>
  <si>
    <t xml:space="preserve">Исполнено
на 
01.07.2017 </t>
  </si>
  <si>
    <t>Единый 
налог на 
вмененный
доход</t>
  </si>
  <si>
    <t>Налог 
на доходы 
физических
лиц</t>
  </si>
  <si>
    <t>кредиты
кредитных
организа-
ций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</si>
</sst>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\ _р_._-;\-* #,##0\ _р_._-;_-* &quot;-&quot;\ _р_._-;_-@_-"/>
    <numFmt numFmtId="166" formatCode="_-* #,##0.00\ _р_._-;\-* #,##0.00\ _р_._-;_-* &quot;-&quot;??\ _р_._-;_-@_-"/>
    <numFmt numFmtId="167" formatCode="0.0_)"/>
    <numFmt numFmtId="168" formatCode="#,##0.0"/>
    <numFmt numFmtId="169" formatCode="#,#00"/>
    <numFmt numFmtId="170" formatCode="#,#00.0"/>
    <numFmt numFmtId="171" formatCode="0_)"/>
    <numFmt numFmtId="172" formatCode="#,##0_р_."/>
    <numFmt numFmtId="173" formatCode="#,##0.0_р_."/>
    <numFmt numFmtId="174" formatCode="#,##0.000"/>
    <numFmt numFmtId="175" formatCode="0.000"/>
    <numFmt numFmtId="176" formatCode="0.00000"/>
    <numFmt numFmtId="177" formatCode="0.0000"/>
    <numFmt numFmtId="178" formatCode="0.000000"/>
    <numFmt numFmtId="179" formatCode="_-* #,##0.0_р_._-;\-* #,##0.0_р_._-;_-* &quot;-&quot;??_р_._-;_-@_-"/>
    <numFmt numFmtId="180" formatCode="_-* #,##0_р_._-;\-* #,##0_р_._-;_-* &quot;-&quot;??_р_._-;_-@_-"/>
    <numFmt numFmtId="181" formatCode="#,#00.00"/>
    <numFmt numFmtId="182" formatCode="#,#00.000"/>
    <numFmt numFmtId="183" formatCode="#,#00.0000"/>
    <numFmt numFmtId="184" formatCode="#,#00.00000"/>
    <numFmt numFmtId="185" formatCode="#,#00.000000"/>
    <numFmt numFmtId="186" formatCode="#,#00.0000000"/>
    <numFmt numFmtId="187" formatCode="#,#00.00000000"/>
    <numFmt numFmtId="188" formatCode="#,##0.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&quot;$&quot;* #,##0.00_);_(&quot;$&quot;* \(#,##0.00\);_(&quot;$&quot;* &quot;-&quot;??_);_(@_)"/>
    <numFmt numFmtId="198" formatCode="[$-10419]###\ ###\ ###\ ###\ ##0.00"/>
    <numFmt numFmtId="199" formatCode="#,##0.00_р_."/>
    <numFmt numFmtId="200" formatCode="[$-10419]#,##0.00"/>
    <numFmt numFmtId="201" formatCode="#,##0.0000"/>
    <numFmt numFmtId="202" formatCode="[$-10419]###\ ###\ ###\ ###\ ###.00"/>
    <numFmt numFmtId="203" formatCode="[$-10419]##\ ###\ ###\ ###\ ###.00"/>
    <numFmt numFmtId="204" formatCode="[$-10419]#\ ###\ ###\ ###\ ###.0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i/>
      <sz val="10"/>
      <name val="Century Gothic"/>
      <family val="2"/>
    </font>
    <font>
      <i/>
      <sz val="9"/>
      <name val="Century Gothic"/>
      <family val="2"/>
    </font>
    <font>
      <sz val="8"/>
      <name val="Century Gothic"/>
      <family val="2"/>
    </font>
    <font>
      <sz val="9"/>
      <color indexed="10"/>
      <name val="Century Gothic"/>
      <family val="2"/>
    </font>
    <font>
      <sz val="7.5"/>
      <name val="Century Gothic"/>
      <family val="2"/>
    </font>
    <font>
      <sz val="8"/>
      <color indexed="8"/>
      <name val="Century Gothic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6"/>
      <name val="Century Gothic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9" fillId="0" borderId="0">
      <alignment/>
      <protection/>
    </xf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 wrapText="1"/>
    </xf>
    <xf numFmtId="167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 quotePrefix="1">
      <alignment horizontal="center" vertical="center"/>
    </xf>
    <xf numFmtId="0" fontId="25" fillId="0" borderId="0" xfId="0" applyFont="1" applyFill="1" applyAlignment="1">
      <alignment horizontal="right" vertical="top" wrapText="1"/>
    </xf>
    <xf numFmtId="0" fontId="25" fillId="0" borderId="0" xfId="0" applyFont="1" applyAlignment="1">
      <alignment horizontal="right" vertical="top" wrapText="1"/>
    </xf>
    <xf numFmtId="0" fontId="27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7" fillId="0" borderId="10" xfId="0" applyFont="1" applyFill="1" applyBorder="1" applyAlignment="1">
      <alignment horizontal="centerContinuous" vertical="top"/>
    </xf>
    <xf numFmtId="167" fontId="26" fillId="0" borderId="1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Continuous"/>
    </xf>
    <xf numFmtId="0" fontId="26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18" borderId="0" xfId="0" applyFont="1" applyFill="1" applyAlignment="1">
      <alignment horizontal="centerContinuous"/>
    </xf>
    <xf numFmtId="0" fontId="26" fillId="0" borderId="11" xfId="0" applyFont="1" applyFill="1" applyBorder="1" applyAlignment="1" applyProtection="1">
      <alignment horizontal="center"/>
      <protection/>
    </xf>
    <xf numFmtId="0" fontId="26" fillId="0" borderId="11" xfId="0" applyFont="1" applyFill="1" applyBorder="1" applyAlignment="1" applyProtection="1">
      <alignment horizontal="left"/>
      <protection/>
    </xf>
    <xf numFmtId="3" fontId="26" fillId="0" borderId="11" xfId="0" applyNumberFormat="1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horizontal="right"/>
      <protection/>
    </xf>
    <xf numFmtId="1" fontId="26" fillId="0" borderId="0" xfId="0" applyNumberFormat="1" applyFont="1" applyFill="1" applyBorder="1" applyAlignment="1">
      <alignment/>
    </xf>
    <xf numFmtId="170" fontId="26" fillId="0" borderId="0" xfId="0" applyNumberFormat="1" applyFont="1" applyFill="1" applyBorder="1" applyAlignment="1">
      <alignment/>
    </xf>
    <xf numFmtId="167" fontId="26" fillId="0" borderId="0" xfId="0" applyNumberFormat="1" applyFont="1" applyFill="1" applyBorder="1" applyAlignment="1">
      <alignment/>
    </xf>
    <xf numFmtId="3" fontId="26" fillId="0" borderId="0" xfId="0" applyNumberFormat="1" applyFont="1" applyFill="1" applyBorder="1" applyAlignment="1">
      <alignment/>
    </xf>
    <xf numFmtId="167" fontId="26" fillId="0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/>
    </xf>
    <xf numFmtId="16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/>
    </xf>
    <xf numFmtId="3" fontId="24" fillId="0" borderId="0" xfId="0" applyNumberFormat="1" applyFont="1" applyFill="1" applyBorder="1" applyAlignment="1">
      <alignment/>
    </xf>
    <xf numFmtId="3" fontId="26" fillId="0" borderId="0" xfId="0" applyNumberFormat="1" applyFont="1" applyFill="1" applyAlignment="1">
      <alignment horizontal="right"/>
    </xf>
    <xf numFmtId="164" fontId="26" fillId="0" borderId="0" xfId="0" applyNumberFormat="1" applyFont="1" applyFill="1" applyAlignment="1">
      <alignment/>
    </xf>
    <xf numFmtId="186" fontId="26" fillId="0" borderId="0" xfId="0" applyNumberFormat="1" applyFont="1" applyFill="1" applyAlignment="1">
      <alignment/>
    </xf>
    <xf numFmtId="3" fontId="27" fillId="19" borderId="11" xfId="0" applyNumberFormat="1" applyFont="1" applyFill="1" applyBorder="1" applyAlignment="1">
      <alignment horizontal="right"/>
    </xf>
    <xf numFmtId="0" fontId="26" fillId="20" borderId="0" xfId="0" applyFont="1" applyFill="1" applyAlignment="1">
      <alignment/>
    </xf>
    <xf numFmtId="171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1" fillId="18" borderId="11" xfId="0" applyFont="1" applyFill="1" applyBorder="1" applyAlignment="1" applyProtection="1">
      <alignment horizontal="center" vertical="center" wrapText="1"/>
      <protection/>
    </xf>
    <xf numFmtId="167" fontId="31" fillId="18" borderId="11" xfId="0" applyNumberFormat="1" applyFont="1" applyFill="1" applyBorder="1" applyAlignment="1" applyProtection="1">
      <alignment horizontal="center" vertical="center" wrapText="1"/>
      <protection/>
    </xf>
    <xf numFmtId="0" fontId="31" fillId="18" borderId="0" xfId="0" applyFont="1" applyFill="1" applyAlignment="1">
      <alignment/>
    </xf>
    <xf numFmtId="167" fontId="33" fillId="18" borderId="11" xfId="0" applyNumberFormat="1" applyFont="1" applyFill="1" applyBorder="1" applyAlignment="1" applyProtection="1">
      <alignment horizontal="center" vertical="center" wrapText="1"/>
      <protection/>
    </xf>
    <xf numFmtId="168" fontId="31" fillId="0" borderId="11" xfId="0" applyNumberFormat="1" applyFont="1" applyFill="1" applyBorder="1" applyAlignment="1">
      <alignment/>
    </xf>
    <xf numFmtId="168" fontId="31" fillId="0" borderId="11" xfId="0" applyNumberFormat="1" applyFont="1" applyFill="1" applyBorder="1" applyAlignment="1" applyProtection="1">
      <alignment horizontal="right"/>
      <protection/>
    </xf>
    <xf numFmtId="168" fontId="31" fillId="0" borderId="11" xfId="0" applyNumberFormat="1" applyFont="1" applyFill="1" applyBorder="1" applyAlignment="1">
      <alignment horizontal="right"/>
    </xf>
    <xf numFmtId="168" fontId="34" fillId="0" borderId="11" xfId="59" applyNumberFormat="1" applyFont="1" applyFill="1" applyBorder="1" applyAlignment="1">
      <alignment horizontal="right" wrapText="1"/>
      <protection/>
    </xf>
    <xf numFmtId="3" fontId="31" fillId="0" borderId="11" xfId="0" applyNumberFormat="1" applyFont="1" applyFill="1" applyBorder="1" applyAlignment="1">
      <alignment/>
    </xf>
    <xf numFmtId="3" fontId="31" fillId="0" borderId="11" xfId="0" applyNumberFormat="1" applyFont="1" applyFill="1" applyBorder="1" applyAlignment="1">
      <alignment horizontal="right"/>
    </xf>
    <xf numFmtId="3" fontId="31" fillId="0" borderId="11" xfId="0" applyNumberFormat="1" applyFont="1" applyFill="1" applyBorder="1" applyAlignment="1" applyProtection="1">
      <alignment/>
      <protection locked="0"/>
    </xf>
    <xf numFmtId="3" fontId="34" fillId="0" borderId="11" xfId="59" applyNumberFormat="1" applyFont="1" applyFill="1" applyBorder="1" applyAlignment="1">
      <alignment horizontal="right" wrapText="1"/>
      <protection/>
    </xf>
    <xf numFmtId="0" fontId="26" fillId="18" borderId="11" xfId="0" applyFont="1" applyFill="1" applyBorder="1" applyAlignment="1">
      <alignment horizontal="center"/>
    </xf>
    <xf numFmtId="0" fontId="26" fillId="18" borderId="11" xfId="0" applyFont="1" applyFill="1" applyBorder="1" applyAlignment="1" applyProtection="1">
      <alignment horizontal="left"/>
      <protection/>
    </xf>
    <xf numFmtId="3" fontId="31" fillId="18" borderId="11" xfId="0" applyNumberFormat="1" applyFont="1" applyFill="1" applyBorder="1" applyAlignment="1" applyProtection="1">
      <alignment horizontal="right"/>
      <protection/>
    </xf>
    <xf numFmtId="168" fontId="31" fillId="18" borderId="11" xfId="0" applyNumberFormat="1" applyFont="1" applyFill="1" applyBorder="1" applyAlignment="1" applyProtection="1">
      <alignment horizontal="right"/>
      <protection/>
    </xf>
    <xf numFmtId="168" fontId="31" fillId="18" borderId="11" xfId="0" applyNumberFormat="1" applyFont="1" applyFill="1" applyBorder="1" applyAlignment="1">
      <alignment/>
    </xf>
    <xf numFmtId="168" fontId="31" fillId="18" borderId="11" xfId="0" applyNumberFormat="1" applyFont="1" applyFill="1" applyBorder="1" applyAlignment="1">
      <alignment horizontal="right"/>
    </xf>
    <xf numFmtId="3" fontId="31" fillId="18" borderId="0" xfId="0" applyNumberFormat="1" applyFont="1" applyFill="1" applyBorder="1" applyAlignment="1">
      <alignment/>
    </xf>
    <xf numFmtId="3" fontId="31" fillId="18" borderId="11" xfId="0" applyNumberFormat="1" applyFont="1" applyFill="1" applyBorder="1" applyAlignment="1">
      <alignment horizontal="right"/>
    </xf>
    <xf numFmtId="3" fontId="31" fillId="18" borderId="11" xfId="0" applyNumberFormat="1" applyFont="1" applyFill="1" applyBorder="1" applyAlignment="1">
      <alignment/>
    </xf>
    <xf numFmtId="168" fontId="34" fillId="18" borderId="11" xfId="59" applyNumberFormat="1" applyFont="1" applyFill="1" applyBorder="1" applyAlignment="1">
      <alignment horizontal="right" wrapText="1"/>
      <protection/>
    </xf>
    <xf numFmtId="168" fontId="31" fillId="18" borderId="0" xfId="0" applyNumberFormat="1" applyFont="1" applyFill="1" applyAlignment="1">
      <alignment/>
    </xf>
    <xf numFmtId="0" fontId="26" fillId="18" borderId="0" xfId="0" applyFont="1" applyFill="1" applyBorder="1" applyAlignment="1">
      <alignment/>
    </xf>
    <xf numFmtId="3" fontId="31" fillId="18" borderId="10" xfId="0" applyNumberFormat="1" applyFont="1" applyFill="1" applyBorder="1" applyAlignment="1" applyProtection="1">
      <alignment horizontal="right"/>
      <protection/>
    </xf>
    <xf numFmtId="0" fontId="26" fillId="18" borderId="12" xfId="0" applyFont="1" applyFill="1" applyBorder="1" applyAlignment="1">
      <alignment/>
    </xf>
    <xf numFmtId="3" fontId="34" fillId="18" borderId="11" xfId="59" applyNumberFormat="1" applyFont="1" applyFill="1" applyBorder="1" applyAlignment="1">
      <alignment horizontal="right" wrapText="1"/>
      <protection/>
    </xf>
    <xf numFmtId="0" fontId="27" fillId="21" borderId="11" xfId="0" applyFont="1" applyFill="1" applyBorder="1" applyAlignment="1" applyProtection="1">
      <alignment horizontal="left"/>
      <protection/>
    </xf>
    <xf numFmtId="0" fontId="26" fillId="21" borderId="11" xfId="0" applyFont="1" applyFill="1" applyBorder="1" applyAlignment="1" applyProtection="1">
      <alignment horizontal="center"/>
      <protection/>
    </xf>
    <xf numFmtId="0" fontId="26" fillId="21" borderId="11" xfId="0" applyFont="1" applyFill="1" applyBorder="1" applyAlignment="1" applyProtection="1">
      <alignment horizontal="left"/>
      <protection/>
    </xf>
    <xf numFmtId="3" fontId="31" fillId="21" borderId="11" xfId="0" applyNumberFormat="1" applyFont="1" applyFill="1" applyBorder="1" applyAlignment="1">
      <alignment/>
    </xf>
    <xf numFmtId="168" fontId="31" fillId="21" borderId="11" xfId="0" applyNumberFormat="1" applyFont="1" applyFill="1" applyBorder="1" applyAlignment="1" applyProtection="1">
      <alignment horizontal="right"/>
      <protection/>
    </xf>
    <xf numFmtId="168" fontId="31" fillId="21" borderId="11" xfId="0" applyNumberFormat="1" applyFont="1" applyFill="1" applyBorder="1" applyAlignment="1">
      <alignment/>
    </xf>
    <xf numFmtId="168" fontId="31" fillId="21" borderId="11" xfId="0" applyNumberFormat="1" applyFont="1" applyFill="1" applyBorder="1" applyAlignment="1">
      <alignment horizontal="right"/>
    </xf>
    <xf numFmtId="3" fontId="31" fillId="21" borderId="11" xfId="0" applyNumberFormat="1" applyFont="1" applyFill="1" applyBorder="1" applyAlignment="1">
      <alignment horizontal="right"/>
    </xf>
    <xf numFmtId="168" fontId="34" fillId="21" borderId="11" xfId="59" applyNumberFormat="1" applyFont="1" applyFill="1" applyBorder="1" applyAlignment="1">
      <alignment horizontal="right" wrapText="1"/>
      <protection/>
    </xf>
    <xf numFmtId="3" fontId="34" fillId="21" borderId="11" xfId="59" applyNumberFormat="1" applyFont="1" applyFill="1" applyBorder="1" applyAlignment="1">
      <alignment horizontal="right" wrapText="1"/>
      <protection/>
    </xf>
    <xf numFmtId="3" fontId="31" fillId="21" borderId="11" xfId="0" applyNumberFormat="1" applyFont="1" applyFill="1" applyBorder="1" applyAlignment="1" applyProtection="1">
      <alignment/>
      <protection locked="0"/>
    </xf>
    <xf numFmtId="0" fontId="27" fillId="21" borderId="11" xfId="0" applyFont="1" applyFill="1" applyBorder="1" applyAlignment="1">
      <alignment/>
    </xf>
    <xf numFmtId="3" fontId="35" fillId="21" borderId="11" xfId="0" applyNumberFormat="1" applyFont="1" applyFill="1" applyBorder="1" applyAlignment="1">
      <alignment horizontal="right"/>
    </xf>
    <xf numFmtId="168" fontId="35" fillId="21" borderId="11" xfId="0" applyNumberFormat="1" applyFont="1" applyFill="1" applyBorder="1" applyAlignment="1" applyProtection="1">
      <alignment horizontal="right"/>
      <protection/>
    </xf>
    <xf numFmtId="168" fontId="35" fillId="21" borderId="11" xfId="0" applyNumberFormat="1" applyFont="1" applyFill="1" applyBorder="1" applyAlignment="1">
      <alignment/>
    </xf>
    <xf numFmtId="168" fontId="35" fillId="21" borderId="11" xfId="0" applyNumberFormat="1" applyFont="1" applyFill="1" applyBorder="1" applyAlignment="1">
      <alignment horizontal="right"/>
    </xf>
    <xf numFmtId="168" fontId="36" fillId="21" borderId="11" xfId="59" applyNumberFormat="1" applyFont="1" applyFill="1" applyBorder="1" applyAlignment="1">
      <alignment horizontal="right" wrapText="1"/>
      <protection/>
    </xf>
    <xf numFmtId="3" fontId="35" fillId="21" borderId="11" xfId="0" applyNumberFormat="1" applyFont="1" applyFill="1" applyBorder="1" applyAlignment="1">
      <alignment/>
    </xf>
    <xf numFmtId="3" fontId="36" fillId="21" borderId="11" xfId="59" applyNumberFormat="1" applyFont="1" applyFill="1" applyBorder="1" applyAlignment="1">
      <alignment horizontal="right" wrapText="1"/>
      <protection/>
    </xf>
    <xf numFmtId="0" fontId="27" fillId="21" borderId="11" xfId="0" applyFont="1" applyFill="1" applyBorder="1" applyAlignment="1">
      <alignment horizontal="center"/>
    </xf>
    <xf numFmtId="3" fontId="35" fillId="21" borderId="11" xfId="0" applyNumberFormat="1" applyFont="1" applyFill="1" applyBorder="1" applyAlignment="1" applyProtection="1">
      <alignment horizontal="right"/>
      <protection/>
    </xf>
    <xf numFmtId="169" fontId="31" fillId="18" borderId="11" xfId="0" applyNumberFormat="1" applyFont="1" applyFill="1" applyBorder="1" applyAlignment="1" applyProtection="1">
      <alignment horizontal="center" vertical="center" wrapText="1"/>
      <protection/>
    </xf>
    <xf numFmtId="167" fontId="31" fillId="18" borderId="13" xfId="0" applyNumberFormat="1" applyFont="1" applyFill="1" applyBorder="1" applyAlignment="1">
      <alignment horizontal="center" vertical="center" wrapText="1"/>
    </xf>
    <xf numFmtId="0" fontId="25" fillId="18" borderId="14" xfId="0" applyFont="1" applyFill="1" applyBorder="1" applyAlignment="1">
      <alignment horizontal="center" vertical="center" wrapText="1"/>
    </xf>
    <xf numFmtId="0" fontId="25" fillId="18" borderId="15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horizontal="center" vertical="center" wrapText="1"/>
    </xf>
    <xf numFmtId="0" fontId="25" fillId="18" borderId="16" xfId="0" applyFont="1" applyFill="1" applyBorder="1" applyAlignment="1">
      <alignment wrapText="1"/>
    </xf>
    <xf numFmtId="0" fontId="27" fillId="18" borderId="17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center" vertical="center" wrapText="1"/>
    </xf>
    <xf numFmtId="0" fontId="27" fillId="18" borderId="18" xfId="0" applyFont="1" applyFill="1" applyBorder="1" applyAlignment="1">
      <alignment horizontal="center" vertical="center" wrapText="1"/>
    </xf>
    <xf numFmtId="0" fontId="27" fillId="18" borderId="19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20" xfId="0" applyFont="1" applyFill="1" applyBorder="1" applyAlignment="1">
      <alignment horizontal="center" vertical="center" wrapText="1"/>
    </xf>
    <xf numFmtId="0" fontId="31" fillId="18" borderId="21" xfId="0" applyFont="1" applyFill="1" applyBorder="1" applyAlignment="1">
      <alignment horizontal="center" vertical="center" wrapText="1"/>
    </xf>
    <xf numFmtId="0" fontId="31" fillId="18" borderId="22" xfId="0" applyFont="1" applyFill="1" applyBorder="1" applyAlignment="1">
      <alignment horizontal="center" vertical="center" wrapText="1"/>
    </xf>
    <xf numFmtId="0" fontId="25" fillId="18" borderId="11" xfId="0" applyFont="1" applyFill="1" applyBorder="1" applyAlignment="1">
      <alignment horizontal="center" vertical="center" wrapText="1"/>
    </xf>
    <xf numFmtId="0" fontId="24" fillId="18" borderId="17" xfId="0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 wrapText="1"/>
    </xf>
    <xf numFmtId="0" fontId="24" fillId="18" borderId="18" xfId="0" applyFont="1" applyFill="1" applyBorder="1" applyAlignment="1">
      <alignment horizontal="center" vertical="center" wrapText="1"/>
    </xf>
    <xf numFmtId="0" fontId="24" fillId="18" borderId="19" xfId="0" applyFont="1" applyFill="1" applyBorder="1" applyAlignment="1">
      <alignment horizontal="center" vertical="center" wrapText="1"/>
    </xf>
    <xf numFmtId="0" fontId="24" fillId="18" borderId="10" xfId="0" applyFont="1" applyFill="1" applyBorder="1" applyAlignment="1">
      <alignment horizontal="center" vertical="center" wrapText="1"/>
    </xf>
    <xf numFmtId="0" fontId="24" fillId="18" borderId="20" xfId="0" applyFont="1" applyFill="1" applyBorder="1" applyAlignment="1">
      <alignment horizontal="center" vertical="center" wrapText="1"/>
    </xf>
    <xf numFmtId="0" fontId="37" fillId="18" borderId="13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vertical="center" wrapText="1"/>
    </xf>
    <xf numFmtId="0" fontId="37" fillId="18" borderId="23" xfId="0" applyFont="1" applyFill="1" applyBorder="1" applyAlignment="1">
      <alignment vertical="center" wrapText="1"/>
    </xf>
    <xf numFmtId="0" fontId="37" fillId="18" borderId="19" xfId="0" applyFont="1" applyFill="1" applyBorder="1" applyAlignment="1">
      <alignment vertical="center" wrapText="1"/>
    </xf>
    <xf numFmtId="0" fontId="37" fillId="18" borderId="10" xfId="0" applyFont="1" applyFill="1" applyBorder="1" applyAlignment="1">
      <alignment vertical="center" wrapText="1"/>
    </xf>
    <xf numFmtId="0" fontId="37" fillId="18" borderId="20" xfId="0" applyFont="1" applyFill="1" applyBorder="1" applyAlignment="1">
      <alignment vertical="center" wrapText="1"/>
    </xf>
    <xf numFmtId="0" fontId="26" fillId="18" borderId="11" xfId="0" applyFont="1" applyFill="1" applyBorder="1" applyAlignment="1" applyProtection="1">
      <alignment horizontal="center" vertical="center" wrapText="1"/>
      <protection/>
    </xf>
    <xf numFmtId="0" fontId="25" fillId="18" borderId="11" xfId="0" applyFont="1" applyFill="1" applyBorder="1" applyAlignment="1">
      <alignment wrapText="1"/>
    </xf>
    <xf numFmtId="0" fontId="25" fillId="18" borderId="11" xfId="0" applyFont="1" applyFill="1" applyBorder="1" applyAlignment="1">
      <alignment horizontal="center" wrapText="1"/>
    </xf>
    <xf numFmtId="0" fontId="27" fillId="18" borderId="11" xfId="0" applyFont="1" applyFill="1" applyBorder="1" applyAlignment="1" applyProtection="1">
      <alignment horizontal="center" vertical="center" wrapText="1"/>
      <protection/>
    </xf>
    <xf numFmtId="169" fontId="26" fillId="18" borderId="11" xfId="0" applyNumberFormat="1" applyFont="1" applyFill="1" applyBorder="1" applyAlignment="1" applyProtection="1">
      <alignment horizontal="center" vertical="center" wrapText="1"/>
      <protection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18" xfId="0" applyFont="1" applyFill="1" applyBorder="1" applyAlignment="1">
      <alignment horizontal="center" vertical="center" wrapText="1"/>
    </xf>
    <xf numFmtId="0" fontId="25" fillId="18" borderId="19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18" borderId="2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7" fillId="18" borderId="17" xfId="0" applyFont="1" applyFill="1" applyBorder="1" applyAlignment="1" applyProtection="1">
      <alignment horizontal="center" vertical="center" wrapText="1"/>
      <protection/>
    </xf>
    <xf numFmtId="0" fontId="27" fillId="18" borderId="0" xfId="0" applyFont="1" applyFill="1" applyBorder="1" applyAlignment="1" applyProtection="1">
      <alignment horizontal="center" vertical="center" wrapText="1"/>
      <protection/>
    </xf>
    <xf numFmtId="0" fontId="27" fillId="18" borderId="18" xfId="0" applyFont="1" applyFill="1" applyBorder="1" applyAlignment="1" applyProtection="1">
      <alignment horizontal="center" vertical="center" wrapText="1"/>
      <protection/>
    </xf>
    <xf numFmtId="0" fontId="27" fillId="18" borderId="19" xfId="0" applyFont="1" applyFill="1" applyBorder="1" applyAlignment="1" applyProtection="1">
      <alignment horizontal="center" vertical="center" wrapText="1"/>
      <protection/>
    </xf>
    <xf numFmtId="0" fontId="27" fillId="18" borderId="10" xfId="0" applyFont="1" applyFill="1" applyBorder="1" applyAlignment="1" applyProtection="1">
      <alignment horizontal="center" vertical="center" wrapText="1"/>
      <protection/>
    </xf>
    <xf numFmtId="0" fontId="27" fillId="18" borderId="20" xfId="0" applyFont="1" applyFill="1" applyBorder="1" applyAlignment="1" applyProtection="1">
      <alignment horizontal="center" vertical="center" wrapText="1"/>
      <protection/>
    </xf>
    <xf numFmtId="0" fontId="26" fillId="18" borderId="0" xfId="0" applyFont="1" applyFill="1" applyAlignment="1">
      <alignment/>
    </xf>
    <xf numFmtId="0" fontId="27" fillId="18" borderId="15" xfId="0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_Svod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1.08 (3)" xfId="67"/>
    <cellStyle name="Тысячи_1.08 (3)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DOIM\NED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413\ghb,sk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недоимка"/>
      <sheetName val="нед98"/>
      <sheetName val="NED97"/>
      <sheetName val="Прирост9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66"/>
  <sheetViews>
    <sheetView showZeros="0" tabSelected="1" zoomScaleSheetLayoutView="70" zoomScalePageLayoutView="0" workbookViewId="0" topLeftCell="A1">
      <pane xSplit="2" ySplit="5" topLeftCell="C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7.875" defaultRowHeight="12.75"/>
  <cols>
    <col min="1" max="1" width="3.875" style="7" customWidth="1"/>
    <col min="2" max="2" width="18.75390625" style="7" bestFit="1" customWidth="1"/>
    <col min="3" max="3" width="9.50390625" style="7" bestFit="1" customWidth="1"/>
    <col min="4" max="4" width="9.375" style="7" bestFit="1" customWidth="1"/>
    <col min="5" max="5" width="9.125" style="7" bestFit="1" customWidth="1"/>
    <col min="6" max="6" width="5.625" style="7" customWidth="1"/>
    <col min="7" max="7" width="5.875" style="7" customWidth="1"/>
    <col min="8" max="8" width="9.125" style="7" bestFit="1" customWidth="1"/>
    <col min="9" max="9" width="9.375" style="33" bestFit="1" customWidth="1"/>
    <col min="10" max="10" width="9.125" style="33" bestFit="1" customWidth="1"/>
    <col min="11" max="11" width="6.625" style="33" bestFit="1" customWidth="1"/>
    <col min="12" max="12" width="5.875" style="35" bestFit="1" customWidth="1"/>
    <col min="13" max="13" width="9.875" style="35" bestFit="1" customWidth="1"/>
    <col min="14" max="14" width="9.125" style="35" bestFit="1" customWidth="1"/>
    <col min="15" max="15" width="11.125" style="35" bestFit="1" customWidth="1"/>
    <col min="16" max="16" width="10.375" style="7" bestFit="1" customWidth="1"/>
    <col min="17" max="17" width="9.50390625" style="6" bestFit="1" customWidth="1"/>
    <col min="18" max="18" width="10.375" style="6" bestFit="1" customWidth="1"/>
    <col min="19" max="19" width="6.50390625" style="6" bestFit="1" customWidth="1"/>
    <col min="20" max="20" width="9.50390625" style="6" bestFit="1" customWidth="1"/>
    <col min="21" max="21" width="9.125" style="6" bestFit="1" customWidth="1"/>
    <col min="22" max="23" width="13.25390625" style="6" bestFit="1" customWidth="1"/>
    <col min="24" max="24" width="6.625" style="6" bestFit="1" customWidth="1"/>
    <col min="25" max="26" width="12.00390625" style="6" bestFit="1" customWidth="1"/>
    <col min="27" max="27" width="6.625" style="6" bestFit="1" customWidth="1"/>
    <col min="28" max="29" width="12.00390625" style="6" bestFit="1" customWidth="1"/>
    <col min="30" max="30" width="6.625" style="6" bestFit="1" customWidth="1"/>
    <col min="31" max="31" width="9.375" style="6" bestFit="1" customWidth="1"/>
    <col min="32" max="32" width="9.125" style="6" bestFit="1" customWidth="1"/>
    <col min="33" max="33" width="6.125" style="6" bestFit="1" customWidth="1"/>
    <col min="34" max="34" width="9.375" style="6" bestFit="1" customWidth="1"/>
    <col min="35" max="35" width="9.125" style="6" bestFit="1" customWidth="1"/>
    <col min="36" max="36" width="6.625" style="6" bestFit="1" customWidth="1"/>
    <col min="37" max="37" width="9.875" style="6" customWidth="1"/>
    <col min="38" max="38" width="10.125" style="6" customWidth="1"/>
    <col min="39" max="39" width="7.25390625" style="6" customWidth="1"/>
    <col min="40" max="40" width="10.625" style="6" customWidth="1"/>
    <col min="41" max="41" width="10.875" style="6" customWidth="1"/>
    <col min="42" max="42" width="7.50390625" style="6" customWidth="1"/>
    <col min="43" max="43" width="9.125" style="6" bestFit="1" customWidth="1"/>
    <col min="44" max="44" width="9.50390625" style="6" bestFit="1" customWidth="1"/>
    <col min="45" max="45" width="9.125" style="6" customWidth="1"/>
    <col min="46" max="46" width="6.375" style="6" bestFit="1" customWidth="1"/>
    <col min="47" max="47" width="5.50390625" style="6" bestFit="1" customWidth="1"/>
    <col min="48" max="48" width="9.125" style="6" bestFit="1" customWidth="1"/>
    <col min="49" max="49" width="9.50390625" style="7" bestFit="1" customWidth="1"/>
    <col min="50" max="50" width="9.125" style="7" bestFit="1" customWidth="1"/>
    <col min="51" max="51" width="5.50390625" style="7" bestFit="1" customWidth="1"/>
    <col min="52" max="52" width="6.75390625" style="7" bestFit="1" customWidth="1"/>
    <col min="53" max="53" width="9.125" style="7" bestFit="1" customWidth="1"/>
    <col min="54" max="54" width="9.50390625" style="7" bestFit="1" customWidth="1"/>
    <col min="55" max="55" width="9.125" style="7" bestFit="1" customWidth="1"/>
    <col min="56" max="56" width="6.375" style="7" customWidth="1"/>
    <col min="57" max="57" width="5.875" style="7" bestFit="1" customWidth="1"/>
    <col min="58" max="58" width="8.875" style="7" customWidth="1"/>
    <col min="59" max="59" width="9.25390625" style="7" customWidth="1"/>
    <col min="60" max="60" width="8.875" style="7" customWidth="1"/>
    <col min="61" max="61" width="6.375" style="7" customWidth="1"/>
    <col min="62" max="62" width="5.50390625" style="7" bestFit="1" customWidth="1"/>
    <col min="63" max="63" width="9.125" style="7" bestFit="1" customWidth="1"/>
    <col min="64" max="64" width="9.25390625" style="7" bestFit="1" customWidth="1"/>
    <col min="65" max="65" width="9.125" style="7" bestFit="1" customWidth="1"/>
    <col min="66" max="66" width="6.375" style="7" customWidth="1"/>
    <col min="67" max="67" width="7.50390625" style="7" customWidth="1"/>
    <col min="68" max="68" width="7.375" style="7" customWidth="1"/>
    <col min="69" max="69" width="9.125" style="7" customWidth="1"/>
    <col min="70" max="70" width="6.375" style="7" bestFit="1" customWidth="1"/>
    <col min="71" max="71" width="6.75390625" style="7" bestFit="1" customWidth="1"/>
    <col min="72" max="72" width="7.875" style="7" bestFit="1" customWidth="1"/>
    <col min="73" max="73" width="7.125" style="7" bestFit="1" customWidth="1"/>
    <col min="74" max="74" width="6.75390625" style="7" bestFit="1" customWidth="1"/>
    <col min="75" max="75" width="7.875" style="7" bestFit="1" customWidth="1"/>
    <col min="76" max="76" width="8.125" style="7" bestFit="1" customWidth="1"/>
    <col min="77" max="77" width="4.875" style="7" bestFit="1" customWidth="1"/>
    <col min="78" max="78" width="7.875" style="7" bestFit="1" customWidth="1"/>
    <col min="79" max="79" width="7.50390625" style="7" customWidth="1"/>
    <col min="80" max="80" width="8.50390625" style="7" bestFit="1" customWidth="1"/>
    <col min="81" max="81" width="7.50390625" style="7" customWidth="1"/>
    <col min="82" max="82" width="8.50390625" style="7" bestFit="1" customWidth="1"/>
    <col min="83" max="83" width="6.00390625" style="7" bestFit="1" customWidth="1"/>
    <col min="84" max="84" width="9.75390625" style="7" bestFit="1" customWidth="1"/>
    <col min="85" max="86" width="8.875" style="7" customWidth="1"/>
    <col min="87" max="87" width="6.75390625" style="7" bestFit="1" customWidth="1"/>
    <col min="88" max="88" width="5.00390625" style="7" bestFit="1" customWidth="1"/>
    <col min="89" max="89" width="7.50390625" style="7" bestFit="1" customWidth="1"/>
    <col min="90" max="90" width="8.50390625" style="7" bestFit="1" customWidth="1"/>
    <col min="91" max="91" width="6.00390625" style="7" bestFit="1" customWidth="1"/>
    <col min="92" max="16384" width="7.875" style="141" customWidth="1"/>
  </cols>
  <sheetData>
    <row r="1" spans="1:91" ht="28.5" customHeight="1">
      <c r="A1" s="1"/>
      <c r="B1" s="1"/>
      <c r="C1" s="134" t="s">
        <v>139</v>
      </c>
      <c r="D1" s="134"/>
      <c r="E1" s="134"/>
      <c r="F1" s="134"/>
      <c r="G1" s="134"/>
      <c r="H1" s="134"/>
      <c r="I1" s="134"/>
      <c r="J1" s="134"/>
      <c r="K1" s="134"/>
      <c r="L1" s="134"/>
      <c r="M1" s="3"/>
      <c r="N1" s="2"/>
      <c r="O1" s="4"/>
      <c r="P1" s="5"/>
      <c r="BB1" s="8"/>
      <c r="BG1" s="8"/>
      <c r="CB1" s="2"/>
      <c r="CI1" s="9"/>
      <c r="CJ1" s="10"/>
      <c r="CK1" s="10"/>
      <c r="CL1" s="10"/>
      <c r="CM1" s="10"/>
    </row>
    <row r="2" spans="1:91" ht="12">
      <c r="A2" s="11"/>
      <c r="B2" s="11" t="s">
        <v>99</v>
      </c>
      <c r="C2" s="132"/>
      <c r="D2" s="133"/>
      <c r="E2" s="133"/>
      <c r="F2" s="133"/>
      <c r="G2" s="133"/>
      <c r="H2" s="11"/>
      <c r="I2" s="12"/>
      <c r="J2" s="13"/>
      <c r="K2" s="13"/>
      <c r="L2" s="14"/>
      <c r="M2" s="15"/>
      <c r="N2" s="14"/>
      <c r="O2" s="4"/>
      <c r="P2" s="1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9"/>
      <c r="BT2" s="19"/>
      <c r="BU2" s="19"/>
      <c r="BV2" s="19"/>
      <c r="BW2" s="19"/>
      <c r="BX2" s="19"/>
      <c r="BY2" s="19"/>
      <c r="BZ2" s="19"/>
      <c r="CA2" s="19"/>
      <c r="CI2" s="10"/>
      <c r="CJ2" s="10"/>
      <c r="CK2" s="10"/>
      <c r="CL2" s="10"/>
      <c r="CM2" s="10"/>
    </row>
    <row r="3" spans="1:91" s="20" customFormat="1" ht="30" customHeight="1">
      <c r="A3" s="121" t="s">
        <v>0</v>
      </c>
      <c r="B3" s="121" t="s">
        <v>124</v>
      </c>
      <c r="C3" s="124" t="s">
        <v>1</v>
      </c>
      <c r="D3" s="123"/>
      <c r="E3" s="123"/>
      <c r="F3" s="123"/>
      <c r="G3" s="123"/>
      <c r="H3" s="125" t="s">
        <v>115</v>
      </c>
      <c r="I3" s="122"/>
      <c r="J3" s="122"/>
      <c r="K3" s="122"/>
      <c r="L3" s="122"/>
      <c r="M3" s="124" t="s">
        <v>140</v>
      </c>
      <c r="N3" s="123"/>
      <c r="O3" s="123"/>
      <c r="P3" s="124" t="s">
        <v>2</v>
      </c>
      <c r="Q3" s="123"/>
      <c r="R3" s="123"/>
      <c r="S3" s="123"/>
      <c r="T3" s="123"/>
      <c r="U3" s="106" t="s">
        <v>125</v>
      </c>
      <c r="V3" s="108" t="s">
        <v>86</v>
      </c>
      <c r="W3" s="108"/>
      <c r="X3" s="108"/>
      <c r="Y3" s="108" t="s">
        <v>104</v>
      </c>
      <c r="Z3" s="108"/>
      <c r="AA3" s="108"/>
      <c r="AB3" s="108" t="s">
        <v>100</v>
      </c>
      <c r="AC3" s="108"/>
      <c r="AD3" s="108"/>
      <c r="AE3" s="108" t="s">
        <v>89</v>
      </c>
      <c r="AF3" s="108"/>
      <c r="AG3" s="108"/>
      <c r="AH3" s="108" t="s">
        <v>101</v>
      </c>
      <c r="AI3" s="108"/>
      <c r="AJ3" s="108"/>
      <c r="AK3" s="108" t="s">
        <v>102</v>
      </c>
      <c r="AL3" s="108"/>
      <c r="AM3" s="108"/>
      <c r="AN3" s="108" t="s">
        <v>103</v>
      </c>
      <c r="AO3" s="108"/>
      <c r="AP3" s="108"/>
      <c r="AQ3" s="109" t="s">
        <v>116</v>
      </c>
      <c r="AR3" s="110"/>
      <c r="AS3" s="110"/>
      <c r="AT3" s="110"/>
      <c r="AU3" s="111"/>
      <c r="AV3" s="135" t="s">
        <v>117</v>
      </c>
      <c r="AW3" s="136"/>
      <c r="AX3" s="136"/>
      <c r="AY3" s="136"/>
      <c r="AZ3" s="137"/>
      <c r="BA3" s="100" t="s">
        <v>118</v>
      </c>
      <c r="BB3" s="101"/>
      <c r="BC3" s="101"/>
      <c r="BD3" s="101"/>
      <c r="BE3" s="102"/>
      <c r="BF3" s="100" t="s">
        <v>119</v>
      </c>
      <c r="BG3" s="101"/>
      <c r="BH3" s="101"/>
      <c r="BI3" s="101"/>
      <c r="BJ3" s="102"/>
      <c r="BK3" s="126" t="s">
        <v>120</v>
      </c>
      <c r="BL3" s="127"/>
      <c r="BM3" s="127"/>
      <c r="BN3" s="127"/>
      <c r="BO3" s="128"/>
      <c r="BP3" s="115" t="s">
        <v>129</v>
      </c>
      <c r="BQ3" s="116"/>
      <c r="BR3" s="117"/>
      <c r="BS3" s="108" t="s">
        <v>109</v>
      </c>
      <c r="BT3" s="108"/>
      <c r="BU3" s="108"/>
      <c r="BV3" s="108"/>
      <c r="BW3" s="108"/>
      <c r="BX3" s="108"/>
      <c r="BY3" s="108"/>
      <c r="BZ3" s="108"/>
      <c r="CA3" s="108"/>
      <c r="CB3" s="96" t="s">
        <v>114</v>
      </c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9"/>
    </row>
    <row r="4" spans="1:91" s="20" customFormat="1" ht="12">
      <c r="A4" s="122"/>
      <c r="B4" s="123"/>
      <c r="C4" s="123"/>
      <c r="D4" s="123"/>
      <c r="E4" s="123"/>
      <c r="F4" s="123"/>
      <c r="G4" s="123"/>
      <c r="H4" s="122"/>
      <c r="I4" s="122"/>
      <c r="J4" s="122"/>
      <c r="K4" s="122"/>
      <c r="L4" s="122"/>
      <c r="M4" s="123"/>
      <c r="N4" s="123"/>
      <c r="O4" s="123"/>
      <c r="P4" s="123"/>
      <c r="Q4" s="123"/>
      <c r="R4" s="123"/>
      <c r="S4" s="123"/>
      <c r="T4" s="123"/>
      <c r="U4" s="107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12"/>
      <c r="AR4" s="113"/>
      <c r="AS4" s="113"/>
      <c r="AT4" s="113"/>
      <c r="AU4" s="114"/>
      <c r="AV4" s="138"/>
      <c r="AW4" s="139"/>
      <c r="AX4" s="139"/>
      <c r="AY4" s="139"/>
      <c r="AZ4" s="140"/>
      <c r="BA4" s="103"/>
      <c r="BB4" s="104"/>
      <c r="BC4" s="104"/>
      <c r="BD4" s="104"/>
      <c r="BE4" s="105"/>
      <c r="BF4" s="103"/>
      <c r="BG4" s="104"/>
      <c r="BH4" s="104"/>
      <c r="BI4" s="104"/>
      <c r="BJ4" s="105"/>
      <c r="BK4" s="129"/>
      <c r="BL4" s="130"/>
      <c r="BM4" s="130"/>
      <c r="BN4" s="130"/>
      <c r="BO4" s="131"/>
      <c r="BP4" s="118"/>
      <c r="BQ4" s="119"/>
      <c r="BR4" s="120"/>
      <c r="BS4" s="96" t="s">
        <v>137</v>
      </c>
      <c r="BT4" s="97"/>
      <c r="BU4" s="98"/>
      <c r="BV4" s="96" t="s">
        <v>141</v>
      </c>
      <c r="BW4" s="97"/>
      <c r="BX4" s="98"/>
      <c r="BY4" s="96" t="s">
        <v>111</v>
      </c>
      <c r="BZ4" s="97"/>
      <c r="CA4" s="98"/>
      <c r="CB4" s="96" t="s">
        <v>137</v>
      </c>
      <c r="CC4" s="97"/>
      <c r="CD4" s="97"/>
      <c r="CE4" s="98"/>
      <c r="CF4" s="96" t="s">
        <v>141</v>
      </c>
      <c r="CG4" s="97"/>
      <c r="CH4" s="97"/>
      <c r="CI4" s="98"/>
      <c r="CJ4" s="96" t="s">
        <v>3</v>
      </c>
      <c r="CK4" s="97"/>
      <c r="CL4" s="97"/>
      <c r="CM4" s="98"/>
    </row>
    <row r="5" spans="1:91" s="48" customFormat="1" ht="57">
      <c r="A5" s="122"/>
      <c r="B5" s="123"/>
      <c r="C5" s="94" t="s">
        <v>142</v>
      </c>
      <c r="D5" s="94" t="s">
        <v>130</v>
      </c>
      <c r="E5" s="94" t="s">
        <v>143</v>
      </c>
      <c r="F5" s="49" t="s">
        <v>90</v>
      </c>
      <c r="G5" s="47" t="s">
        <v>131</v>
      </c>
      <c r="H5" s="94" t="s">
        <v>142</v>
      </c>
      <c r="I5" s="94" t="s">
        <v>132</v>
      </c>
      <c r="J5" s="94" t="s">
        <v>143</v>
      </c>
      <c r="K5" s="49" t="s">
        <v>90</v>
      </c>
      <c r="L5" s="47" t="s">
        <v>131</v>
      </c>
      <c r="M5" s="95" t="s">
        <v>149</v>
      </c>
      <c r="N5" s="95" t="s">
        <v>148</v>
      </c>
      <c r="O5" s="95" t="s">
        <v>108</v>
      </c>
      <c r="P5" s="94" t="s">
        <v>144</v>
      </c>
      <c r="Q5" s="94" t="s">
        <v>130</v>
      </c>
      <c r="R5" s="94" t="s">
        <v>145</v>
      </c>
      <c r="S5" s="47" t="s">
        <v>90</v>
      </c>
      <c r="T5" s="47" t="s">
        <v>133</v>
      </c>
      <c r="U5" s="94" t="s">
        <v>146</v>
      </c>
      <c r="V5" s="94" t="s">
        <v>134</v>
      </c>
      <c r="W5" s="94" t="s">
        <v>147</v>
      </c>
      <c r="X5" s="47" t="s">
        <v>91</v>
      </c>
      <c r="Y5" s="94" t="s">
        <v>134</v>
      </c>
      <c r="Z5" s="94" t="s">
        <v>147</v>
      </c>
      <c r="AA5" s="47" t="s">
        <v>91</v>
      </c>
      <c r="AB5" s="94" t="s">
        <v>134</v>
      </c>
      <c r="AC5" s="94" t="s">
        <v>147</v>
      </c>
      <c r="AD5" s="47" t="s">
        <v>91</v>
      </c>
      <c r="AE5" s="94" t="s">
        <v>134</v>
      </c>
      <c r="AF5" s="94" t="s">
        <v>147</v>
      </c>
      <c r="AG5" s="47" t="s">
        <v>91</v>
      </c>
      <c r="AH5" s="94" t="s">
        <v>130</v>
      </c>
      <c r="AI5" s="94" t="s">
        <v>147</v>
      </c>
      <c r="AJ5" s="47" t="s">
        <v>91</v>
      </c>
      <c r="AK5" s="94" t="s">
        <v>130</v>
      </c>
      <c r="AL5" s="94" t="s">
        <v>147</v>
      </c>
      <c r="AM5" s="47" t="s">
        <v>91</v>
      </c>
      <c r="AN5" s="94" t="s">
        <v>130</v>
      </c>
      <c r="AO5" s="94" t="s">
        <v>147</v>
      </c>
      <c r="AP5" s="47" t="s">
        <v>91</v>
      </c>
      <c r="AQ5" s="94" t="s">
        <v>142</v>
      </c>
      <c r="AR5" s="94" t="s">
        <v>130</v>
      </c>
      <c r="AS5" s="94" t="s">
        <v>147</v>
      </c>
      <c r="AT5" s="46" t="s">
        <v>91</v>
      </c>
      <c r="AU5" s="47" t="s">
        <v>135</v>
      </c>
      <c r="AV5" s="94" t="s">
        <v>142</v>
      </c>
      <c r="AW5" s="94" t="s">
        <v>130</v>
      </c>
      <c r="AX5" s="94" t="s">
        <v>147</v>
      </c>
      <c r="AY5" s="46" t="s">
        <v>91</v>
      </c>
      <c r="AZ5" s="47" t="s">
        <v>135</v>
      </c>
      <c r="BA5" s="94" t="s">
        <v>142</v>
      </c>
      <c r="BB5" s="94" t="s">
        <v>130</v>
      </c>
      <c r="BC5" s="94" t="s">
        <v>147</v>
      </c>
      <c r="BD5" s="46" t="s">
        <v>91</v>
      </c>
      <c r="BE5" s="47" t="s">
        <v>135</v>
      </c>
      <c r="BF5" s="94" t="s">
        <v>142</v>
      </c>
      <c r="BG5" s="94" t="s">
        <v>130</v>
      </c>
      <c r="BH5" s="94" t="s">
        <v>147</v>
      </c>
      <c r="BI5" s="46" t="s">
        <v>91</v>
      </c>
      <c r="BJ5" s="47" t="s">
        <v>135</v>
      </c>
      <c r="BK5" s="94" t="s">
        <v>142</v>
      </c>
      <c r="BL5" s="94" t="s">
        <v>130</v>
      </c>
      <c r="BM5" s="94" t="s">
        <v>147</v>
      </c>
      <c r="BN5" s="46" t="s">
        <v>91</v>
      </c>
      <c r="BO5" s="47" t="s">
        <v>135</v>
      </c>
      <c r="BP5" s="46" t="s">
        <v>136</v>
      </c>
      <c r="BQ5" s="94" t="s">
        <v>145</v>
      </c>
      <c r="BR5" s="46" t="s">
        <v>91</v>
      </c>
      <c r="BS5" s="46" t="s">
        <v>110</v>
      </c>
      <c r="BT5" s="46" t="s">
        <v>126</v>
      </c>
      <c r="BU5" s="46" t="s">
        <v>138</v>
      </c>
      <c r="BV5" s="46" t="s">
        <v>110</v>
      </c>
      <c r="BW5" s="46" t="s">
        <v>126</v>
      </c>
      <c r="BX5" s="46" t="s">
        <v>138</v>
      </c>
      <c r="BY5" s="46" t="s">
        <v>110</v>
      </c>
      <c r="BZ5" s="46" t="s">
        <v>126</v>
      </c>
      <c r="CA5" s="46" t="s">
        <v>123</v>
      </c>
      <c r="CB5" s="46" t="s">
        <v>128</v>
      </c>
      <c r="CC5" s="46" t="s">
        <v>122</v>
      </c>
      <c r="CD5" s="46" t="s">
        <v>121</v>
      </c>
      <c r="CE5" s="46" t="s">
        <v>127</v>
      </c>
      <c r="CF5" s="46" t="s">
        <v>128</v>
      </c>
      <c r="CG5" s="46" t="s">
        <v>122</v>
      </c>
      <c r="CH5" s="46" t="s">
        <v>121</v>
      </c>
      <c r="CI5" s="46" t="s">
        <v>127</v>
      </c>
      <c r="CJ5" s="46" t="s">
        <v>128</v>
      </c>
      <c r="CK5" s="46" t="s">
        <v>122</v>
      </c>
      <c r="CL5" s="46" t="s">
        <v>150</v>
      </c>
      <c r="CM5" s="46" t="s">
        <v>127</v>
      </c>
    </row>
    <row r="6" spans="1:91" ht="12">
      <c r="A6" s="74" t="s">
        <v>4</v>
      </c>
      <c r="B6" s="75" t="s">
        <v>5</v>
      </c>
      <c r="C6" s="76">
        <v>300175.82738</v>
      </c>
      <c r="D6" s="76">
        <v>632950.16665</v>
      </c>
      <c r="E6" s="76">
        <v>311170.57576</v>
      </c>
      <c r="F6" s="77">
        <f aca="true" t="shared" si="0" ref="F6:F37">IF(D6&gt;0,E6/D6*100,0)</f>
        <v>49.16193914710931</v>
      </c>
      <c r="G6" s="77">
        <f aca="true" t="shared" si="1" ref="G6:G37">E6/C6*100</f>
        <v>103.66276940950394</v>
      </c>
      <c r="H6" s="76">
        <v>87950.43236</v>
      </c>
      <c r="I6" s="76">
        <v>205598.17536000002</v>
      </c>
      <c r="J6" s="76">
        <v>91015.17125</v>
      </c>
      <c r="K6" s="78">
        <f aca="true" t="shared" si="2" ref="K6:K37">J6/I6*100</f>
        <v>44.268472271523564</v>
      </c>
      <c r="L6" s="79">
        <f aca="true" t="shared" si="3" ref="L6:L37">J6/H6*100</f>
        <v>103.48462060704303</v>
      </c>
      <c r="M6" s="80">
        <v>67999.62675</v>
      </c>
      <c r="N6" s="80">
        <v>5149.94731</v>
      </c>
      <c r="O6" s="80">
        <v>3777.38319</v>
      </c>
      <c r="P6" s="80">
        <v>305560.4901800001</v>
      </c>
      <c r="Q6" s="80">
        <v>654492.43873</v>
      </c>
      <c r="R6" s="80">
        <v>322881.56434</v>
      </c>
      <c r="S6" s="78">
        <f aca="true" t="shared" si="4" ref="S6:S37">IF(Q6&gt;0,R6/Q6*100,0)</f>
        <v>49.33312368994371</v>
      </c>
      <c r="T6" s="79">
        <f aca="true" t="shared" si="5" ref="T6:T37">R6/P6*100</f>
        <v>105.66862363317861</v>
      </c>
      <c r="U6" s="80">
        <f aca="true" t="shared" si="6" ref="U6:U37">E6-R6</f>
        <v>-11710.988580000005</v>
      </c>
      <c r="V6" s="80">
        <v>341951.178</v>
      </c>
      <c r="W6" s="80">
        <v>186711.13657</v>
      </c>
      <c r="X6" s="79">
        <f aca="true" t="shared" si="7" ref="X6:X37">W6/V6*100</f>
        <v>54.60169421320139</v>
      </c>
      <c r="Y6" s="80">
        <v>61798.654</v>
      </c>
      <c r="Z6" s="80">
        <v>30533.71186</v>
      </c>
      <c r="AA6" s="79">
        <f aca="true" t="shared" si="8" ref="AA6:AA37">Z6/Y6*100</f>
        <v>49.408376855586525</v>
      </c>
      <c r="AB6" s="79">
        <v>0</v>
      </c>
      <c r="AC6" s="79">
        <v>0</v>
      </c>
      <c r="AD6" s="79"/>
      <c r="AE6" s="80">
        <v>20132.738</v>
      </c>
      <c r="AF6" s="80">
        <v>4229.68185</v>
      </c>
      <c r="AG6" s="79">
        <f aca="true" t="shared" si="9" ref="AG6:AG37">AF6/AE6*100</f>
        <v>21.008974785247787</v>
      </c>
      <c r="AH6" s="80">
        <v>31679.29</v>
      </c>
      <c r="AI6" s="80">
        <v>15136.56097</v>
      </c>
      <c r="AJ6" s="79">
        <f aca="true" t="shared" si="10" ref="AJ6:AJ36">AI6/AH6*100</f>
        <v>47.78061935731514</v>
      </c>
      <c r="AK6" s="80">
        <v>1883.334</v>
      </c>
      <c r="AL6" s="80">
        <v>894.583</v>
      </c>
      <c r="AM6" s="79">
        <f>AL6/AK6*100</f>
        <v>47.49996548673788</v>
      </c>
      <c r="AN6" s="80">
        <v>20</v>
      </c>
      <c r="AO6" s="80">
        <v>0</v>
      </c>
      <c r="AP6" s="79">
        <f>AO6/AN6*100</f>
        <v>0</v>
      </c>
      <c r="AQ6" s="80">
        <v>213881.56240999998</v>
      </c>
      <c r="AR6" s="80">
        <v>427415.4479</v>
      </c>
      <c r="AS6" s="80">
        <v>220760.78590000002</v>
      </c>
      <c r="AT6" s="79">
        <f aca="true" t="shared" si="11" ref="AT6:AT37">AS6/AR6*100</f>
        <v>51.65016542678873</v>
      </c>
      <c r="AU6" s="79">
        <f>AS6/AQ6*100</f>
        <v>103.21637050547298</v>
      </c>
      <c r="AV6" s="76">
        <v>37228.9824</v>
      </c>
      <c r="AW6" s="76">
        <v>93937.4</v>
      </c>
      <c r="AX6" s="76">
        <v>44620.265</v>
      </c>
      <c r="AY6" s="79">
        <f aca="true" t="shared" si="12" ref="AY6:AY37">AX6/AW6*100</f>
        <v>47.5</v>
      </c>
      <c r="AZ6" s="79">
        <f>AX6/AV6*100</f>
        <v>119.85357139388262</v>
      </c>
      <c r="BA6" s="76">
        <v>17305.84725</v>
      </c>
      <c r="BB6" s="76">
        <v>29139.0239</v>
      </c>
      <c r="BC6" s="76">
        <v>16118.456400000001</v>
      </c>
      <c r="BD6" s="79">
        <f aca="true" t="shared" si="13" ref="BD6:BD37">BC6/BB6*100</f>
        <v>55.31570465543288</v>
      </c>
      <c r="BE6" s="81">
        <f>BC6/BA6*100</f>
        <v>93.13878810527466</v>
      </c>
      <c r="BF6" s="76">
        <v>157203.32976</v>
      </c>
      <c r="BG6" s="76">
        <v>303389.124</v>
      </c>
      <c r="BH6" s="76">
        <v>159072.1645</v>
      </c>
      <c r="BI6" s="79">
        <f aca="true" t="shared" si="14" ref="BI6:BI37">BH6/BG6*100</f>
        <v>52.4317293918552</v>
      </c>
      <c r="BJ6" s="79">
        <f>BH6/BF6*100</f>
        <v>101.18880098968206</v>
      </c>
      <c r="BK6" s="82">
        <v>2143.403</v>
      </c>
      <c r="BL6" s="82">
        <v>949.9</v>
      </c>
      <c r="BM6" s="82">
        <v>949.9</v>
      </c>
      <c r="BN6" s="81">
        <f aca="true" t="shared" si="15" ref="BN6:BN58">BM6/BL6*100</f>
        <v>100</v>
      </c>
      <c r="BO6" s="81"/>
      <c r="BP6" s="82">
        <v>-605.38139</v>
      </c>
      <c r="BQ6" s="82">
        <v>-605.38139</v>
      </c>
      <c r="BR6" s="81">
        <f>BQ6/BP6*100</f>
        <v>100</v>
      </c>
      <c r="BS6" s="82"/>
      <c r="BT6" s="82"/>
      <c r="BU6" s="82"/>
      <c r="BV6" s="82">
        <v>0</v>
      </c>
      <c r="BW6" s="82"/>
      <c r="BX6" s="82">
        <v>0</v>
      </c>
      <c r="BY6" s="81"/>
      <c r="BZ6" s="81"/>
      <c r="CA6" s="81"/>
      <c r="CB6" s="82">
        <v>0</v>
      </c>
      <c r="CC6" s="82">
        <v>0</v>
      </c>
      <c r="CD6" s="82">
        <v>0</v>
      </c>
      <c r="CE6" s="82">
        <v>0</v>
      </c>
      <c r="CF6" s="82">
        <v>0</v>
      </c>
      <c r="CG6" s="82">
        <v>0</v>
      </c>
      <c r="CH6" s="82">
        <v>0</v>
      </c>
      <c r="CI6" s="82">
        <v>0</v>
      </c>
      <c r="CJ6" s="81">
        <f>IF(ISERROR(CF6/CB6)=TRUE,"",CF6/CB6*100)</f>
      </c>
      <c r="CK6" s="81">
        <f>IF(ISERROR(CG6/CC6)=TRUE,"",CG6/CC6*100)</f>
      </c>
      <c r="CL6" s="81">
        <f>IF(ISERROR(CH6/CD6)=TRUE,"",CH6/CD6*100)</f>
      </c>
      <c r="CM6" s="81">
        <f>IF(ISERROR(CI6/CE6)=TRUE,"",CI6/CE6*100)</f>
      </c>
    </row>
    <row r="7" spans="1:91" ht="12">
      <c r="A7" s="21" t="s">
        <v>6</v>
      </c>
      <c r="B7" s="22" t="s">
        <v>7</v>
      </c>
      <c r="C7" s="54">
        <v>533112.63052</v>
      </c>
      <c r="D7" s="54">
        <v>1103763.69322</v>
      </c>
      <c r="E7" s="54">
        <v>544214.85792</v>
      </c>
      <c r="F7" s="51">
        <f t="shared" si="0"/>
        <v>49.305377705654266</v>
      </c>
      <c r="G7" s="51">
        <f t="shared" si="1"/>
        <v>102.08252942519309</v>
      </c>
      <c r="H7" s="54">
        <v>176731.72838999997</v>
      </c>
      <c r="I7" s="54">
        <v>396441.32658</v>
      </c>
      <c r="J7" s="54">
        <v>172540.8829</v>
      </c>
      <c r="K7" s="50">
        <f t="shared" si="2"/>
        <v>43.5224259762389</v>
      </c>
      <c r="L7" s="52">
        <f t="shared" si="3"/>
        <v>97.62869659671301</v>
      </c>
      <c r="M7" s="55">
        <v>131344.36328</v>
      </c>
      <c r="N7" s="55">
        <v>4085.9445</v>
      </c>
      <c r="O7" s="55">
        <v>9090.1762</v>
      </c>
      <c r="P7" s="55">
        <v>514318.5622300001</v>
      </c>
      <c r="Q7" s="55">
        <v>1141257.5221</v>
      </c>
      <c r="R7" s="55">
        <v>563556.63365</v>
      </c>
      <c r="S7" s="50">
        <f t="shared" si="4"/>
        <v>49.3803215082441</v>
      </c>
      <c r="T7" s="52">
        <f t="shared" si="5"/>
        <v>109.57345797641676</v>
      </c>
      <c r="U7" s="55">
        <f t="shared" si="6"/>
        <v>-19341.775729999994</v>
      </c>
      <c r="V7" s="55">
        <v>614059.40298</v>
      </c>
      <c r="W7" s="55">
        <v>344217.37127</v>
      </c>
      <c r="X7" s="52">
        <f t="shared" si="7"/>
        <v>56.056037836002524</v>
      </c>
      <c r="Y7" s="55">
        <v>108994.3827</v>
      </c>
      <c r="Z7" s="55">
        <v>49192.71949</v>
      </c>
      <c r="AA7" s="52">
        <f t="shared" si="8"/>
        <v>45.13326124833404</v>
      </c>
      <c r="AB7" s="52">
        <v>0</v>
      </c>
      <c r="AC7" s="52">
        <v>0</v>
      </c>
      <c r="AD7" s="52"/>
      <c r="AE7" s="55">
        <v>49767.565</v>
      </c>
      <c r="AF7" s="55">
        <v>22506.33707</v>
      </c>
      <c r="AG7" s="52">
        <f t="shared" si="9"/>
        <v>45.222901843801274</v>
      </c>
      <c r="AH7" s="55">
        <v>500</v>
      </c>
      <c r="AI7" s="55">
        <v>379.05</v>
      </c>
      <c r="AJ7" s="52">
        <f t="shared" si="10"/>
        <v>75.81</v>
      </c>
      <c r="AK7" s="55">
        <v>1673.3</v>
      </c>
      <c r="AL7" s="55">
        <v>838.389</v>
      </c>
      <c r="AM7" s="52">
        <f aca="true" t="shared" si="16" ref="AM7:AM61">AL7/AK7*100</f>
        <v>50.10392637303532</v>
      </c>
      <c r="AN7" s="55">
        <v>350</v>
      </c>
      <c r="AO7" s="55">
        <v>0</v>
      </c>
      <c r="AP7" s="52">
        <f>AO7/AN7*100</f>
        <v>0</v>
      </c>
      <c r="AQ7" s="55">
        <v>357789.67863000004</v>
      </c>
      <c r="AR7" s="55">
        <v>706712.3382600001</v>
      </c>
      <c r="AS7" s="55">
        <v>372488.0077</v>
      </c>
      <c r="AT7" s="52">
        <f t="shared" si="11"/>
        <v>52.707160683950214</v>
      </c>
      <c r="AU7" s="52">
        <f aca="true" t="shared" si="17" ref="AU7:AU58">AS7/AQ7*100</f>
        <v>104.10809197355297</v>
      </c>
      <c r="AV7" s="56">
        <v>43455.2688</v>
      </c>
      <c r="AW7" s="56">
        <v>58425.8</v>
      </c>
      <c r="AX7" s="56">
        <v>27752.255</v>
      </c>
      <c r="AY7" s="52">
        <f t="shared" si="12"/>
        <v>47.5</v>
      </c>
      <c r="AZ7" s="52">
        <f aca="true" t="shared" si="18" ref="AZ7:AZ58">AX7/AV7*100</f>
        <v>63.863958885464314</v>
      </c>
      <c r="BA7" s="54">
        <v>37723.2449</v>
      </c>
      <c r="BB7" s="54">
        <v>112736.9945</v>
      </c>
      <c r="BC7" s="54">
        <v>44027.75494</v>
      </c>
      <c r="BD7" s="52">
        <f t="shared" si="13"/>
        <v>39.05351134759939</v>
      </c>
      <c r="BE7" s="53">
        <f aca="true" t="shared" si="19" ref="BE7:BE57">BC7/BA7*100</f>
        <v>116.71253376190869</v>
      </c>
      <c r="BF7" s="54">
        <v>275087.48845</v>
      </c>
      <c r="BG7" s="54">
        <v>533762.38</v>
      </c>
      <c r="BH7" s="54">
        <v>298920.834</v>
      </c>
      <c r="BI7" s="52">
        <f t="shared" si="14"/>
        <v>56.00260437987406</v>
      </c>
      <c r="BJ7" s="52">
        <f aca="true" t="shared" si="20" ref="BJ7:BJ58">BH7/BF7*100</f>
        <v>108.66391477282033</v>
      </c>
      <c r="BK7" s="57">
        <v>1523.67648</v>
      </c>
      <c r="BL7" s="57">
        <v>1787.16376</v>
      </c>
      <c r="BM7" s="57">
        <v>1787.16376</v>
      </c>
      <c r="BN7" s="53">
        <f t="shared" si="15"/>
        <v>100</v>
      </c>
      <c r="BO7" s="53">
        <f>BM7/BK7*100</f>
        <v>117.29286258983271</v>
      </c>
      <c r="BP7" s="57">
        <v>-1995.6206200000001</v>
      </c>
      <c r="BQ7" s="57">
        <v>-1995.6206200000001</v>
      </c>
      <c r="BR7" s="53">
        <f aca="true" t="shared" si="21" ref="BR7:BR57">BQ7/BP7*100</f>
        <v>100</v>
      </c>
      <c r="BS7" s="57"/>
      <c r="BT7" s="57"/>
      <c r="BU7" s="57"/>
      <c r="BV7" s="57">
        <v>0</v>
      </c>
      <c r="BW7" s="57"/>
      <c r="BX7" s="57">
        <v>0</v>
      </c>
      <c r="BY7" s="53"/>
      <c r="BZ7" s="53"/>
      <c r="CA7" s="53"/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3">
        <f>IF(ISERROR(CG6/CC6)=TRUE,"",CG6/CC6)</f>
      </c>
      <c r="CK7" s="53"/>
      <c r="CL7" s="53"/>
      <c r="CM7" s="53"/>
    </row>
    <row r="8" spans="1:91" ht="12">
      <c r="A8" s="74" t="s">
        <v>8</v>
      </c>
      <c r="B8" s="75" t="s">
        <v>9</v>
      </c>
      <c r="C8" s="76">
        <v>215451.58941999997</v>
      </c>
      <c r="D8" s="76">
        <v>444837.07810000004</v>
      </c>
      <c r="E8" s="76">
        <v>224241.63616</v>
      </c>
      <c r="F8" s="77">
        <f t="shared" si="0"/>
        <v>50.409834791152484</v>
      </c>
      <c r="G8" s="77">
        <f t="shared" si="1"/>
        <v>104.07982450427171</v>
      </c>
      <c r="H8" s="76">
        <v>48155.41723</v>
      </c>
      <c r="I8" s="76">
        <v>104418.7</v>
      </c>
      <c r="J8" s="76">
        <v>47082.46306</v>
      </c>
      <c r="K8" s="78">
        <f t="shared" si="2"/>
        <v>45.09006821575063</v>
      </c>
      <c r="L8" s="79">
        <f t="shared" si="3"/>
        <v>97.77189310835924</v>
      </c>
      <c r="M8" s="80">
        <v>38778.036759999995</v>
      </c>
      <c r="N8" s="80">
        <v>2032.19599</v>
      </c>
      <c r="O8" s="80">
        <v>2584.9433799999997</v>
      </c>
      <c r="P8" s="80">
        <v>216547.45048</v>
      </c>
      <c r="Q8" s="80">
        <v>453131.12718999997</v>
      </c>
      <c r="R8" s="80">
        <v>222979.405</v>
      </c>
      <c r="S8" s="78">
        <f t="shared" si="4"/>
        <v>49.20858259788092</v>
      </c>
      <c r="T8" s="79">
        <f t="shared" si="5"/>
        <v>102.9702286984875</v>
      </c>
      <c r="U8" s="80">
        <f t="shared" si="6"/>
        <v>1262.2311599999957</v>
      </c>
      <c r="V8" s="80">
        <v>204500.2</v>
      </c>
      <c r="W8" s="80">
        <v>107900.02646</v>
      </c>
      <c r="X8" s="79">
        <f t="shared" si="7"/>
        <v>52.7627975229364</v>
      </c>
      <c r="Y8" s="80">
        <v>85357.7</v>
      </c>
      <c r="Z8" s="80">
        <v>42658.18497</v>
      </c>
      <c r="AA8" s="79">
        <f t="shared" si="8"/>
        <v>49.97579008103546</v>
      </c>
      <c r="AB8" s="79">
        <v>0</v>
      </c>
      <c r="AC8" s="79">
        <v>0</v>
      </c>
      <c r="AD8" s="79"/>
      <c r="AE8" s="80">
        <v>16302.097</v>
      </c>
      <c r="AF8" s="80">
        <v>4054.39355</v>
      </c>
      <c r="AG8" s="79">
        <f t="shared" si="9"/>
        <v>24.870380479272082</v>
      </c>
      <c r="AH8" s="80">
        <v>3463.9</v>
      </c>
      <c r="AI8" s="80">
        <v>1565.56092</v>
      </c>
      <c r="AJ8" s="79">
        <f t="shared" si="10"/>
        <v>45.19648142267386</v>
      </c>
      <c r="AK8" s="80">
        <v>1560</v>
      </c>
      <c r="AL8" s="80">
        <v>751.92</v>
      </c>
      <c r="AM8" s="79">
        <f t="shared" si="16"/>
        <v>48.199999999999996</v>
      </c>
      <c r="AN8" s="80">
        <v>2</v>
      </c>
      <c r="AO8" s="79">
        <v>0.99705</v>
      </c>
      <c r="AP8" s="79">
        <f aca="true" t="shared" si="22" ref="AP8:AP59">AO8/AN8*100</f>
        <v>49.8525</v>
      </c>
      <c r="AQ8" s="80">
        <v>167971.37355</v>
      </c>
      <c r="AR8" s="80">
        <v>340313.03684</v>
      </c>
      <c r="AS8" s="80">
        <v>177078.83184</v>
      </c>
      <c r="AT8" s="79">
        <f t="shared" si="11"/>
        <v>52.034101744757585</v>
      </c>
      <c r="AU8" s="79">
        <f t="shared" si="17"/>
        <v>105.42203001470902</v>
      </c>
      <c r="AV8" s="83">
        <v>37695.3264</v>
      </c>
      <c r="AW8" s="83">
        <v>93135.4</v>
      </c>
      <c r="AX8" s="83">
        <v>44239.315</v>
      </c>
      <c r="AY8" s="79">
        <f t="shared" si="12"/>
        <v>47.5</v>
      </c>
      <c r="AZ8" s="79">
        <f t="shared" si="18"/>
        <v>117.36021206066545</v>
      </c>
      <c r="BA8" s="76">
        <v>11434.629140000001</v>
      </c>
      <c r="BB8" s="76">
        <v>34543.774840000005</v>
      </c>
      <c r="BC8" s="76">
        <v>18495.89984</v>
      </c>
      <c r="BD8" s="79">
        <f t="shared" si="13"/>
        <v>53.54336613664656</v>
      </c>
      <c r="BE8" s="81">
        <f t="shared" si="19"/>
        <v>161.75338625805225</v>
      </c>
      <c r="BF8" s="76">
        <v>116201.52301</v>
      </c>
      <c r="BG8" s="76">
        <v>211899.862</v>
      </c>
      <c r="BH8" s="76">
        <v>113609.617</v>
      </c>
      <c r="BI8" s="79">
        <f t="shared" si="14"/>
        <v>53.614766865681105</v>
      </c>
      <c r="BJ8" s="79">
        <f t="shared" si="20"/>
        <v>97.7694732884207</v>
      </c>
      <c r="BK8" s="82">
        <v>2639.895</v>
      </c>
      <c r="BL8" s="82">
        <v>734</v>
      </c>
      <c r="BM8" s="82">
        <v>734</v>
      </c>
      <c r="BN8" s="81">
        <f t="shared" si="15"/>
        <v>100</v>
      </c>
      <c r="BO8" s="81"/>
      <c r="BP8" s="82">
        <v>-264.65873999999997</v>
      </c>
      <c r="BQ8" s="82">
        <v>-264.65873999999997</v>
      </c>
      <c r="BR8" s="81">
        <f t="shared" si="21"/>
        <v>100</v>
      </c>
      <c r="BS8" s="82"/>
      <c r="BT8" s="82"/>
      <c r="BU8" s="82"/>
      <c r="BV8" s="82">
        <v>0</v>
      </c>
      <c r="BW8" s="82"/>
      <c r="BX8" s="82">
        <v>0</v>
      </c>
      <c r="BY8" s="81"/>
      <c r="BZ8" s="81"/>
      <c r="CA8" s="81"/>
      <c r="CB8" s="82">
        <v>2000</v>
      </c>
      <c r="CC8" s="82">
        <v>2000</v>
      </c>
      <c r="CD8" s="82">
        <v>0</v>
      </c>
      <c r="CE8" s="82">
        <v>0</v>
      </c>
      <c r="CF8" s="82">
        <v>2000</v>
      </c>
      <c r="CG8" s="82">
        <v>2000</v>
      </c>
      <c r="CH8" s="82">
        <v>0</v>
      </c>
      <c r="CI8" s="82">
        <v>0</v>
      </c>
      <c r="CJ8" s="81">
        <f>IF(ISERROR(CF8/CB8)=TRUE,"",CF8/CB8*100)</f>
        <v>100</v>
      </c>
      <c r="CK8" s="81">
        <f>IF(ISERROR(CG8/CC8)=TRUE,"",CG8/CC8*100)</f>
        <v>100</v>
      </c>
      <c r="CL8" s="81">
        <f>IF(ISERROR(CH8/CD8)=TRUE,"",CH8/CD8*100)</f>
      </c>
      <c r="CM8" s="81">
        <f>IF(ISERROR(CI8/CE8)=TRUE,"",CI8/CE8*100)</f>
      </c>
    </row>
    <row r="9" spans="1:91" ht="12">
      <c r="A9" s="21" t="s">
        <v>10</v>
      </c>
      <c r="B9" s="22" t="s">
        <v>11</v>
      </c>
      <c r="C9" s="54">
        <v>221513.93111</v>
      </c>
      <c r="D9" s="54">
        <v>368461.88494</v>
      </c>
      <c r="E9" s="54">
        <v>190320.50354</v>
      </c>
      <c r="F9" s="51">
        <f t="shared" si="0"/>
        <v>51.652697692460535</v>
      </c>
      <c r="G9" s="51">
        <f t="shared" si="1"/>
        <v>85.91807413028579</v>
      </c>
      <c r="H9" s="54">
        <v>46820.15295</v>
      </c>
      <c r="I9" s="54">
        <v>99892.41206999999</v>
      </c>
      <c r="J9" s="54">
        <v>47294.53071</v>
      </c>
      <c r="K9" s="50">
        <f t="shared" si="2"/>
        <v>47.345468719744375</v>
      </c>
      <c r="L9" s="52">
        <f t="shared" si="3"/>
        <v>101.01319139325878</v>
      </c>
      <c r="M9" s="55">
        <v>36087.35939</v>
      </c>
      <c r="N9" s="55">
        <v>1645.39625</v>
      </c>
      <c r="O9" s="55">
        <v>2354.3050200000002</v>
      </c>
      <c r="P9" s="55">
        <v>185427.44481000002</v>
      </c>
      <c r="Q9" s="55">
        <v>429457.14992</v>
      </c>
      <c r="R9" s="55">
        <v>188814.36119999998</v>
      </c>
      <c r="S9" s="50">
        <f t="shared" si="4"/>
        <v>43.96582085900133</v>
      </c>
      <c r="T9" s="52">
        <f t="shared" si="5"/>
        <v>101.82654536035396</v>
      </c>
      <c r="U9" s="55">
        <f t="shared" si="6"/>
        <v>1506.1423400000203</v>
      </c>
      <c r="V9" s="55">
        <v>185504.53988</v>
      </c>
      <c r="W9" s="55">
        <v>105161.95295</v>
      </c>
      <c r="X9" s="52">
        <f t="shared" si="7"/>
        <v>56.6896923482453</v>
      </c>
      <c r="Y9" s="55">
        <v>34232.96</v>
      </c>
      <c r="Z9" s="55">
        <v>18291.18473</v>
      </c>
      <c r="AA9" s="52">
        <f t="shared" si="8"/>
        <v>53.43150206701378</v>
      </c>
      <c r="AB9" s="52">
        <v>0</v>
      </c>
      <c r="AC9" s="52">
        <v>0</v>
      </c>
      <c r="AD9" s="52"/>
      <c r="AE9" s="55">
        <v>13433.328</v>
      </c>
      <c r="AF9" s="55">
        <v>4789.736650000001</v>
      </c>
      <c r="AG9" s="52">
        <f t="shared" si="9"/>
        <v>35.65562197245538</v>
      </c>
      <c r="AH9" s="55">
        <v>2521.965</v>
      </c>
      <c r="AI9" s="55">
        <v>1675.52437</v>
      </c>
      <c r="AJ9" s="52">
        <f t="shared" si="10"/>
        <v>66.43725705947546</v>
      </c>
      <c r="AK9" s="55">
        <v>1510</v>
      </c>
      <c r="AL9" s="55">
        <v>743.655</v>
      </c>
      <c r="AM9" s="52">
        <f t="shared" si="16"/>
        <v>49.24867549668874</v>
      </c>
      <c r="AN9" s="55">
        <v>4</v>
      </c>
      <c r="AO9" s="55">
        <v>2.03426</v>
      </c>
      <c r="AP9" s="52">
        <f t="shared" si="22"/>
        <v>50.856500000000004</v>
      </c>
      <c r="AQ9" s="55">
        <v>175600.87499</v>
      </c>
      <c r="AR9" s="55">
        <v>268547.94805</v>
      </c>
      <c r="AS9" s="55">
        <v>142940.43905000002</v>
      </c>
      <c r="AT9" s="52">
        <f t="shared" si="11"/>
        <v>53.22715741748525</v>
      </c>
      <c r="AU9" s="52">
        <f t="shared" si="17"/>
        <v>81.40075558173618</v>
      </c>
      <c r="AV9" s="56">
        <v>28665.5328</v>
      </c>
      <c r="AW9" s="56">
        <v>93682.1</v>
      </c>
      <c r="AX9" s="56">
        <v>44498.9975</v>
      </c>
      <c r="AY9" s="52">
        <f t="shared" si="12"/>
        <v>47.49999999999999</v>
      </c>
      <c r="AZ9" s="52">
        <f t="shared" si="18"/>
        <v>155.23520114023486</v>
      </c>
      <c r="BA9" s="54">
        <v>56653.257</v>
      </c>
      <c r="BB9" s="54">
        <v>6433.37705</v>
      </c>
      <c r="BC9" s="54">
        <v>5111.15205</v>
      </c>
      <c r="BD9" s="52">
        <f t="shared" si="13"/>
        <v>79.44741945445277</v>
      </c>
      <c r="BE9" s="53">
        <f t="shared" si="19"/>
        <v>9.0218150211558</v>
      </c>
      <c r="BF9" s="54">
        <v>90049.18519</v>
      </c>
      <c r="BG9" s="54">
        <v>159964.271</v>
      </c>
      <c r="BH9" s="54">
        <v>84862.0895</v>
      </c>
      <c r="BI9" s="52">
        <f t="shared" si="14"/>
        <v>53.050652479765304</v>
      </c>
      <c r="BJ9" s="52">
        <f t="shared" si="20"/>
        <v>94.23970835598851</v>
      </c>
      <c r="BK9" s="57">
        <v>232.9</v>
      </c>
      <c r="BL9" s="57">
        <v>8468.2</v>
      </c>
      <c r="BM9" s="57">
        <v>8468.2</v>
      </c>
      <c r="BN9" s="53">
        <f t="shared" si="15"/>
        <v>100</v>
      </c>
      <c r="BO9" s="53">
        <f>BM9/BK9*100</f>
        <v>3635.9811077715763</v>
      </c>
      <c r="BP9" s="57">
        <v>-410.92918</v>
      </c>
      <c r="BQ9" s="57">
        <v>-354.82021999999995</v>
      </c>
      <c r="BR9" s="53">
        <f t="shared" si="21"/>
        <v>86.34583214557797</v>
      </c>
      <c r="BS9" s="57"/>
      <c r="BT9" s="57"/>
      <c r="BU9" s="57"/>
      <c r="BV9" s="57">
        <v>0</v>
      </c>
      <c r="BW9" s="57"/>
      <c r="BX9" s="57">
        <v>0</v>
      </c>
      <c r="BY9" s="53"/>
      <c r="BZ9" s="53"/>
      <c r="CA9" s="53"/>
      <c r="CB9" s="57">
        <v>4296.9</v>
      </c>
      <c r="CC9" s="57">
        <v>4296.9</v>
      </c>
      <c r="CD9" s="57">
        <v>0</v>
      </c>
      <c r="CE9" s="57">
        <v>0</v>
      </c>
      <c r="CF9" s="57">
        <v>3734.9</v>
      </c>
      <c r="CG9" s="57">
        <v>3734.9</v>
      </c>
      <c r="CH9" s="57">
        <v>0</v>
      </c>
      <c r="CI9" s="57">
        <v>0</v>
      </c>
      <c r="CJ9" s="53">
        <f aca="true" t="shared" si="23" ref="CJ9:CJ57">IF(ISERROR(CF9/CB9)=TRUE,"",CF9/CB9*100)</f>
        <v>86.92080336987131</v>
      </c>
      <c r="CK9" s="53">
        <f aca="true" t="shared" si="24" ref="CK9:CK57">IF(ISERROR(CG9/CC9)=TRUE,"",CG9/CC9*100)</f>
        <v>86.92080336987131</v>
      </c>
      <c r="CL9" s="53">
        <f aca="true" t="shared" si="25" ref="CL9:CL57">IF(ISERROR(CH9/CD9)=TRUE,"",CH9/CD9*100)</f>
      </c>
      <c r="CM9" s="53">
        <f aca="true" t="shared" si="26" ref="CM9:CM57">IF(ISERROR(CI9/CE9)=TRUE,"",CI9/CE9*100)</f>
      </c>
    </row>
    <row r="10" spans="1:91" ht="12">
      <c r="A10" s="74" t="s">
        <v>12</v>
      </c>
      <c r="B10" s="75" t="s">
        <v>13</v>
      </c>
      <c r="C10" s="76">
        <v>242143.0576</v>
      </c>
      <c r="D10" s="76">
        <v>503933.99227999995</v>
      </c>
      <c r="E10" s="76">
        <v>254091.87306</v>
      </c>
      <c r="F10" s="77">
        <f t="shared" si="0"/>
        <v>50.421657787041966</v>
      </c>
      <c r="G10" s="77">
        <f t="shared" si="1"/>
        <v>104.93460996917716</v>
      </c>
      <c r="H10" s="76">
        <v>60048.88091</v>
      </c>
      <c r="I10" s="76">
        <v>131666.3</v>
      </c>
      <c r="J10" s="76">
        <v>64419.05046</v>
      </c>
      <c r="K10" s="78">
        <f t="shared" si="2"/>
        <v>48.92599735847366</v>
      </c>
      <c r="L10" s="79">
        <f t="shared" si="3"/>
        <v>107.2776869173464</v>
      </c>
      <c r="M10" s="80">
        <v>49019.56188</v>
      </c>
      <c r="N10" s="80">
        <v>2528.61166</v>
      </c>
      <c r="O10" s="80">
        <v>1684.2846399999999</v>
      </c>
      <c r="P10" s="80">
        <v>255155.29545999996</v>
      </c>
      <c r="Q10" s="80">
        <v>521691.10839999997</v>
      </c>
      <c r="R10" s="80">
        <v>258506.05975</v>
      </c>
      <c r="S10" s="78">
        <f t="shared" si="4"/>
        <v>49.55155562126119</v>
      </c>
      <c r="T10" s="79">
        <f t="shared" si="5"/>
        <v>101.3132254550936</v>
      </c>
      <c r="U10" s="80">
        <f t="shared" si="6"/>
        <v>-4414.186689999973</v>
      </c>
      <c r="V10" s="80">
        <v>251620.75934</v>
      </c>
      <c r="W10" s="80">
        <v>136290.64409000002</v>
      </c>
      <c r="X10" s="79">
        <f t="shared" si="7"/>
        <v>54.16510324803474</v>
      </c>
      <c r="Y10" s="80">
        <v>69963.61</v>
      </c>
      <c r="Z10" s="80">
        <v>26338.69613</v>
      </c>
      <c r="AA10" s="79">
        <f t="shared" si="8"/>
        <v>37.646279444414034</v>
      </c>
      <c r="AB10" s="79">
        <v>0</v>
      </c>
      <c r="AC10" s="79">
        <v>0</v>
      </c>
      <c r="AD10" s="79"/>
      <c r="AE10" s="80">
        <v>22439.29</v>
      </c>
      <c r="AF10" s="80">
        <v>9202.86744</v>
      </c>
      <c r="AG10" s="79">
        <f t="shared" si="9"/>
        <v>41.012293347962434</v>
      </c>
      <c r="AH10" s="80">
        <v>2902.4</v>
      </c>
      <c r="AI10" s="80">
        <v>1393.1176799999998</v>
      </c>
      <c r="AJ10" s="79">
        <f t="shared" si="10"/>
        <v>47.99881753031973</v>
      </c>
      <c r="AK10" s="80">
        <v>1680</v>
      </c>
      <c r="AL10" s="80">
        <v>827.4</v>
      </c>
      <c r="AM10" s="79">
        <f t="shared" si="16"/>
        <v>49.25</v>
      </c>
      <c r="AN10" s="80">
        <v>0</v>
      </c>
      <c r="AO10" s="80">
        <v>0</v>
      </c>
      <c r="AP10" s="79"/>
      <c r="AQ10" s="80">
        <v>183010.87501999998</v>
      </c>
      <c r="AR10" s="80">
        <v>371958.24902</v>
      </c>
      <c r="AS10" s="80">
        <v>189575.72897</v>
      </c>
      <c r="AT10" s="79">
        <f t="shared" si="11"/>
        <v>50.966937679020695</v>
      </c>
      <c r="AU10" s="79">
        <f t="shared" si="17"/>
        <v>103.58713871472534</v>
      </c>
      <c r="AV10" s="83">
        <v>33824.3904</v>
      </c>
      <c r="AW10" s="83">
        <v>89618.1</v>
      </c>
      <c r="AX10" s="83">
        <v>42568.5975</v>
      </c>
      <c r="AY10" s="79">
        <f t="shared" si="12"/>
        <v>47.5</v>
      </c>
      <c r="AZ10" s="79">
        <f t="shared" si="18"/>
        <v>125.85178031767279</v>
      </c>
      <c r="BA10" s="76">
        <v>20705.288399999998</v>
      </c>
      <c r="BB10" s="76">
        <v>41044.45102</v>
      </c>
      <c r="BC10" s="76">
        <v>13778.978519999999</v>
      </c>
      <c r="BD10" s="79">
        <f t="shared" si="13"/>
        <v>33.57086811390369</v>
      </c>
      <c r="BE10" s="81">
        <f t="shared" si="19"/>
        <v>66.54811202726353</v>
      </c>
      <c r="BF10" s="76">
        <v>126930.08772</v>
      </c>
      <c r="BG10" s="76">
        <v>240988.698</v>
      </c>
      <c r="BH10" s="76">
        <v>132921.15295</v>
      </c>
      <c r="BI10" s="79">
        <f t="shared" si="14"/>
        <v>55.156592011630345</v>
      </c>
      <c r="BJ10" s="79">
        <f t="shared" si="20"/>
        <v>104.71997249636817</v>
      </c>
      <c r="BK10" s="82">
        <v>1551.1085</v>
      </c>
      <c r="BL10" s="82">
        <v>307</v>
      </c>
      <c r="BM10" s="82">
        <v>307</v>
      </c>
      <c r="BN10" s="81"/>
      <c r="BO10" s="81"/>
      <c r="BP10" s="82">
        <v>-203.56822</v>
      </c>
      <c r="BQ10" s="82">
        <v>97.09362999999996</v>
      </c>
      <c r="BR10" s="82">
        <f t="shared" si="21"/>
        <v>-47.69586824505316</v>
      </c>
      <c r="BS10" s="82"/>
      <c r="BT10" s="82"/>
      <c r="BU10" s="82"/>
      <c r="BV10" s="82">
        <v>0</v>
      </c>
      <c r="BW10" s="82"/>
      <c r="BX10" s="82">
        <v>0</v>
      </c>
      <c r="BY10" s="81"/>
      <c r="BZ10" s="81"/>
      <c r="CA10" s="81"/>
      <c r="CB10" s="82">
        <v>1100.1971899999999</v>
      </c>
      <c r="CC10" s="82">
        <v>0</v>
      </c>
      <c r="CD10" s="82">
        <v>0</v>
      </c>
      <c r="CE10" s="82">
        <v>1100.1971899999999</v>
      </c>
      <c r="CF10" s="82">
        <v>0</v>
      </c>
      <c r="CG10" s="82">
        <v>0</v>
      </c>
      <c r="CH10" s="82">
        <v>0</v>
      </c>
      <c r="CI10" s="82">
        <v>0</v>
      </c>
      <c r="CJ10" s="81">
        <f t="shared" si="23"/>
        <v>0</v>
      </c>
      <c r="CK10" s="81">
        <f t="shared" si="24"/>
      </c>
      <c r="CL10" s="81">
        <f t="shared" si="25"/>
      </c>
      <c r="CM10" s="81">
        <f t="shared" si="26"/>
        <v>0</v>
      </c>
    </row>
    <row r="11" spans="1:91" ht="12">
      <c r="A11" s="21" t="s">
        <v>14</v>
      </c>
      <c r="B11" s="22" t="s">
        <v>15</v>
      </c>
      <c r="C11" s="54">
        <v>325004.34899</v>
      </c>
      <c r="D11" s="54">
        <v>569226.67463</v>
      </c>
      <c r="E11" s="54">
        <v>299787.91385</v>
      </c>
      <c r="F11" s="51">
        <f t="shared" si="0"/>
        <v>52.665823161724376</v>
      </c>
      <c r="G11" s="51">
        <f t="shared" si="1"/>
        <v>92.24120070443246</v>
      </c>
      <c r="H11" s="54">
        <v>74798.87422</v>
      </c>
      <c r="I11" s="54">
        <v>163828</v>
      </c>
      <c r="J11" s="54">
        <v>75206.24728</v>
      </c>
      <c r="K11" s="50">
        <f t="shared" si="2"/>
        <v>45.90561276460678</v>
      </c>
      <c r="L11" s="52">
        <f t="shared" si="3"/>
        <v>100.5446245872656</v>
      </c>
      <c r="M11" s="55">
        <v>60003.15429</v>
      </c>
      <c r="N11" s="55">
        <v>2326.5444300000004</v>
      </c>
      <c r="O11" s="55">
        <v>2644.53163</v>
      </c>
      <c r="P11" s="55">
        <v>282151.62135</v>
      </c>
      <c r="Q11" s="55">
        <v>584595.98526</v>
      </c>
      <c r="R11" s="55">
        <v>286388.27436000004</v>
      </c>
      <c r="S11" s="50">
        <f t="shared" si="4"/>
        <v>48.98909359300995</v>
      </c>
      <c r="T11" s="52">
        <f t="shared" si="5"/>
        <v>101.50155189246446</v>
      </c>
      <c r="U11" s="55">
        <f t="shared" si="6"/>
        <v>13399.639489999972</v>
      </c>
      <c r="V11" s="55">
        <v>249923.364</v>
      </c>
      <c r="W11" s="55">
        <v>117501.45079999999</v>
      </c>
      <c r="X11" s="52">
        <f t="shared" si="7"/>
        <v>47.01499248385596</v>
      </c>
      <c r="Y11" s="55">
        <v>53515.667380000006</v>
      </c>
      <c r="Z11" s="55">
        <v>27046.62893</v>
      </c>
      <c r="AA11" s="52">
        <f t="shared" si="8"/>
        <v>50.53964615249838</v>
      </c>
      <c r="AB11" s="52">
        <v>0</v>
      </c>
      <c r="AC11" s="52">
        <v>0</v>
      </c>
      <c r="AD11" s="52"/>
      <c r="AE11" s="55">
        <v>16772.486390000002</v>
      </c>
      <c r="AF11" s="55">
        <v>3427.19848</v>
      </c>
      <c r="AG11" s="52">
        <f t="shared" si="9"/>
        <v>20.433455125909923</v>
      </c>
      <c r="AH11" s="55">
        <v>2691.33262</v>
      </c>
      <c r="AI11" s="55">
        <v>1590.005</v>
      </c>
      <c r="AJ11" s="52">
        <f t="shared" si="10"/>
        <v>59.07872509641711</v>
      </c>
      <c r="AK11" s="55">
        <v>1760</v>
      </c>
      <c r="AL11" s="55">
        <v>866.8</v>
      </c>
      <c r="AM11" s="52">
        <f t="shared" si="16"/>
        <v>49.25</v>
      </c>
      <c r="AN11" s="55">
        <v>0</v>
      </c>
      <c r="AO11" s="55">
        <v>0</v>
      </c>
      <c r="AP11" s="52"/>
      <c r="AQ11" s="55">
        <v>250759.05385</v>
      </c>
      <c r="AR11" s="55">
        <v>405698.98062000005</v>
      </c>
      <c r="AS11" s="55">
        <v>225431.00479</v>
      </c>
      <c r="AT11" s="52">
        <f t="shared" si="11"/>
        <v>55.56607621874975</v>
      </c>
      <c r="AU11" s="52">
        <f t="shared" si="17"/>
        <v>89.89944782805297</v>
      </c>
      <c r="AV11" s="56">
        <v>19417.7952</v>
      </c>
      <c r="AW11" s="56">
        <v>66318.7</v>
      </c>
      <c r="AX11" s="56">
        <v>31501.3825</v>
      </c>
      <c r="AY11" s="52">
        <f t="shared" si="12"/>
        <v>47.5</v>
      </c>
      <c r="AZ11" s="52">
        <f t="shared" si="18"/>
        <v>162.22945074629277</v>
      </c>
      <c r="BA11" s="54">
        <v>18965.7873</v>
      </c>
      <c r="BB11" s="54">
        <v>5142.45162</v>
      </c>
      <c r="BC11" s="54">
        <v>3812.6557900000003</v>
      </c>
      <c r="BD11" s="52">
        <f t="shared" si="13"/>
        <v>74.14081982165543</v>
      </c>
      <c r="BE11" s="53">
        <f t="shared" si="19"/>
        <v>20.102807912435043</v>
      </c>
      <c r="BF11" s="54">
        <v>212132.00052</v>
      </c>
      <c r="BG11" s="54">
        <v>334187.829</v>
      </c>
      <c r="BH11" s="54">
        <v>190066.9665</v>
      </c>
      <c r="BI11" s="52">
        <f t="shared" si="14"/>
        <v>56.874293438137144</v>
      </c>
      <c r="BJ11" s="52">
        <f t="shared" si="20"/>
        <v>89.59844155247116</v>
      </c>
      <c r="BK11" s="57">
        <v>243.47082999999998</v>
      </c>
      <c r="BL11" s="57">
        <v>50</v>
      </c>
      <c r="BM11" s="57">
        <v>50</v>
      </c>
      <c r="BN11" s="53"/>
      <c r="BO11" s="53"/>
      <c r="BP11" s="57">
        <v>-1605.83373</v>
      </c>
      <c r="BQ11" s="57">
        <v>-1605.83373</v>
      </c>
      <c r="BR11" s="53">
        <f t="shared" si="21"/>
        <v>100</v>
      </c>
      <c r="BS11" s="57"/>
      <c r="BT11" s="57"/>
      <c r="BU11" s="57"/>
      <c r="BV11" s="57">
        <v>0</v>
      </c>
      <c r="BW11" s="57"/>
      <c r="BX11" s="57">
        <v>0</v>
      </c>
      <c r="BY11" s="53"/>
      <c r="BZ11" s="53"/>
      <c r="CA11" s="53"/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3">
        <f t="shared" si="23"/>
      </c>
      <c r="CK11" s="53">
        <f t="shared" si="24"/>
      </c>
      <c r="CL11" s="53">
        <f t="shared" si="25"/>
      </c>
      <c r="CM11" s="53">
        <f t="shared" si="26"/>
      </c>
    </row>
    <row r="12" spans="1:91" ht="12">
      <c r="A12" s="74" t="s">
        <v>16</v>
      </c>
      <c r="B12" s="75" t="s">
        <v>17</v>
      </c>
      <c r="C12" s="76">
        <v>194764.66228</v>
      </c>
      <c r="D12" s="76">
        <v>409077.1724</v>
      </c>
      <c r="E12" s="76">
        <v>201925.9307</v>
      </c>
      <c r="F12" s="77">
        <f t="shared" si="0"/>
        <v>49.36132943212844</v>
      </c>
      <c r="G12" s="77">
        <f t="shared" si="1"/>
        <v>103.67688282677518</v>
      </c>
      <c r="H12" s="76">
        <v>49949.21106</v>
      </c>
      <c r="I12" s="76">
        <v>114321.1</v>
      </c>
      <c r="J12" s="76">
        <v>52011.5432</v>
      </c>
      <c r="K12" s="78">
        <f t="shared" si="2"/>
        <v>45.49601359679009</v>
      </c>
      <c r="L12" s="79">
        <f t="shared" si="3"/>
        <v>104.12885828671585</v>
      </c>
      <c r="M12" s="80">
        <v>43064.87595</v>
      </c>
      <c r="N12" s="80">
        <v>1921.2740800000001</v>
      </c>
      <c r="O12" s="80">
        <v>569.83787</v>
      </c>
      <c r="P12" s="80">
        <v>194033.97040999998</v>
      </c>
      <c r="Q12" s="80">
        <v>417682.90329000005</v>
      </c>
      <c r="R12" s="80">
        <v>202466.27135</v>
      </c>
      <c r="S12" s="78">
        <f t="shared" si="4"/>
        <v>48.473679376200444</v>
      </c>
      <c r="T12" s="79">
        <f t="shared" si="5"/>
        <v>104.34578590655146</v>
      </c>
      <c r="U12" s="80">
        <f t="shared" si="6"/>
        <v>-540.3406499999983</v>
      </c>
      <c r="V12" s="80">
        <v>237336.4</v>
      </c>
      <c r="W12" s="80">
        <v>128113.15648</v>
      </c>
      <c r="X12" s="79">
        <f t="shared" si="7"/>
        <v>53.97956507303557</v>
      </c>
      <c r="Y12" s="80">
        <v>53402.48</v>
      </c>
      <c r="Z12" s="80">
        <v>22568.957010000002</v>
      </c>
      <c r="AA12" s="79">
        <f t="shared" si="8"/>
        <v>42.26200170853488</v>
      </c>
      <c r="AB12" s="79">
        <v>0</v>
      </c>
      <c r="AC12" s="79">
        <v>0</v>
      </c>
      <c r="AD12" s="79"/>
      <c r="AE12" s="80">
        <v>16158.929</v>
      </c>
      <c r="AF12" s="80">
        <v>4989.92749</v>
      </c>
      <c r="AG12" s="79">
        <f t="shared" si="9"/>
        <v>30.88031075574377</v>
      </c>
      <c r="AH12" s="80">
        <v>220</v>
      </c>
      <c r="AI12" s="80">
        <v>185.8688</v>
      </c>
      <c r="AJ12" s="79">
        <f t="shared" si="10"/>
        <v>84.48581818181819</v>
      </c>
      <c r="AK12" s="80">
        <v>2874.7</v>
      </c>
      <c r="AL12" s="80">
        <v>1571.763</v>
      </c>
      <c r="AM12" s="79">
        <f t="shared" si="16"/>
        <v>54.67572268410616</v>
      </c>
      <c r="AN12" s="80">
        <v>20</v>
      </c>
      <c r="AO12" s="80">
        <v>4.58654</v>
      </c>
      <c r="AP12" s="79">
        <f t="shared" si="22"/>
        <v>22.9327</v>
      </c>
      <c r="AQ12" s="80">
        <v>144701.4827</v>
      </c>
      <c r="AR12" s="80">
        <v>294117.23467999994</v>
      </c>
      <c r="AS12" s="80">
        <v>150192.73600000003</v>
      </c>
      <c r="AT12" s="79">
        <f t="shared" si="11"/>
        <v>51.06560183846758</v>
      </c>
      <c r="AU12" s="79">
        <f t="shared" si="17"/>
        <v>103.79488392070225</v>
      </c>
      <c r="AV12" s="83">
        <v>25748.496</v>
      </c>
      <c r="AW12" s="83">
        <v>82251.7</v>
      </c>
      <c r="AX12" s="83">
        <v>39069.5575</v>
      </c>
      <c r="AY12" s="79">
        <f t="shared" si="12"/>
        <v>47.5</v>
      </c>
      <c r="AZ12" s="79">
        <f t="shared" si="18"/>
        <v>151.7352994132162</v>
      </c>
      <c r="BA12" s="76">
        <v>17842.688420000002</v>
      </c>
      <c r="BB12" s="76">
        <v>20317.09468</v>
      </c>
      <c r="BC12" s="76">
        <v>6655.939</v>
      </c>
      <c r="BD12" s="79">
        <f t="shared" si="13"/>
        <v>32.760289326958045</v>
      </c>
      <c r="BE12" s="81">
        <f t="shared" si="19"/>
        <v>37.30345362383456</v>
      </c>
      <c r="BF12" s="76">
        <v>98852.11528</v>
      </c>
      <c r="BG12" s="76">
        <v>190780.895</v>
      </c>
      <c r="BH12" s="76">
        <v>103699.6945</v>
      </c>
      <c r="BI12" s="79">
        <f t="shared" si="14"/>
        <v>54.35538736727281</v>
      </c>
      <c r="BJ12" s="79">
        <f t="shared" si="20"/>
        <v>104.90386999435385</v>
      </c>
      <c r="BK12" s="82">
        <v>2258.183</v>
      </c>
      <c r="BL12" s="82">
        <v>767.545</v>
      </c>
      <c r="BM12" s="82">
        <v>767.545</v>
      </c>
      <c r="BN12" s="81">
        <f t="shared" si="15"/>
        <v>100</v>
      </c>
      <c r="BO12" s="81">
        <f>BM12/BK12*100</f>
        <v>33.989495094064566</v>
      </c>
      <c r="BP12" s="82">
        <v>-907.8935</v>
      </c>
      <c r="BQ12" s="82">
        <v>-907.8935</v>
      </c>
      <c r="BR12" s="81">
        <f t="shared" si="21"/>
        <v>100</v>
      </c>
      <c r="BS12" s="82"/>
      <c r="BT12" s="82"/>
      <c r="BU12" s="82"/>
      <c r="BV12" s="82">
        <v>0</v>
      </c>
      <c r="BW12" s="82"/>
      <c r="BX12" s="82">
        <v>0</v>
      </c>
      <c r="BY12" s="81"/>
      <c r="BZ12" s="81"/>
      <c r="CA12" s="81"/>
      <c r="CB12" s="82">
        <v>9200</v>
      </c>
      <c r="CC12" s="82">
        <v>9200</v>
      </c>
      <c r="CD12" s="82">
        <v>0</v>
      </c>
      <c r="CE12" s="82">
        <v>0</v>
      </c>
      <c r="CF12" s="82">
        <v>9200</v>
      </c>
      <c r="CG12" s="82">
        <v>9200</v>
      </c>
      <c r="CH12" s="82">
        <v>0</v>
      </c>
      <c r="CI12" s="82">
        <v>0</v>
      </c>
      <c r="CJ12" s="81">
        <f t="shared" si="23"/>
        <v>100</v>
      </c>
      <c r="CK12" s="81">
        <f t="shared" si="24"/>
        <v>100</v>
      </c>
      <c r="CL12" s="81">
        <f t="shared" si="25"/>
      </c>
      <c r="CM12" s="81">
        <f t="shared" si="26"/>
      </c>
    </row>
    <row r="13" spans="1:91" ht="12">
      <c r="A13" s="21" t="s">
        <v>18</v>
      </c>
      <c r="B13" s="22" t="s">
        <v>19</v>
      </c>
      <c r="C13" s="54">
        <v>299885.05207</v>
      </c>
      <c r="D13" s="54">
        <v>555094.25488</v>
      </c>
      <c r="E13" s="54">
        <v>272261.50629000005</v>
      </c>
      <c r="F13" s="51">
        <f t="shared" si="0"/>
        <v>49.04779754005153</v>
      </c>
      <c r="G13" s="51">
        <f t="shared" si="1"/>
        <v>90.7886219772128</v>
      </c>
      <c r="H13" s="54">
        <v>94994.36083</v>
      </c>
      <c r="I13" s="54">
        <v>157956.64997</v>
      </c>
      <c r="J13" s="54">
        <v>76341.07006999999</v>
      </c>
      <c r="K13" s="50">
        <f t="shared" si="2"/>
        <v>48.330393234155764</v>
      </c>
      <c r="L13" s="52">
        <f t="shared" si="3"/>
        <v>80.3637914956009</v>
      </c>
      <c r="M13" s="55">
        <v>52973.00097</v>
      </c>
      <c r="N13" s="55">
        <v>2782.81523</v>
      </c>
      <c r="O13" s="55">
        <v>5747.17155</v>
      </c>
      <c r="P13" s="55">
        <v>283108.25114</v>
      </c>
      <c r="Q13" s="55">
        <v>572080.15873</v>
      </c>
      <c r="R13" s="55">
        <v>259272.54525</v>
      </c>
      <c r="S13" s="50">
        <f t="shared" si="4"/>
        <v>45.321016870359024</v>
      </c>
      <c r="T13" s="52">
        <f t="shared" si="5"/>
        <v>91.580709571685</v>
      </c>
      <c r="U13" s="55">
        <f t="shared" si="6"/>
        <v>12988.961040000053</v>
      </c>
      <c r="V13" s="55">
        <v>292334.643</v>
      </c>
      <c r="W13" s="55">
        <v>149053.94534</v>
      </c>
      <c r="X13" s="52">
        <f t="shared" si="7"/>
        <v>50.98743816688193</v>
      </c>
      <c r="Y13" s="55">
        <v>62797.4</v>
      </c>
      <c r="Z13" s="55">
        <v>32204.60531</v>
      </c>
      <c r="AA13" s="52">
        <f t="shared" si="8"/>
        <v>51.283341842178174</v>
      </c>
      <c r="AB13" s="52">
        <v>0</v>
      </c>
      <c r="AC13" s="52">
        <v>0</v>
      </c>
      <c r="AD13" s="52"/>
      <c r="AE13" s="55">
        <v>21007.038800000002</v>
      </c>
      <c r="AF13" s="55">
        <v>5580.47248</v>
      </c>
      <c r="AG13" s="52">
        <f t="shared" si="9"/>
        <v>26.56477446978391</v>
      </c>
      <c r="AH13" s="55">
        <v>2487.59</v>
      </c>
      <c r="AI13" s="55">
        <v>618.1456999999999</v>
      </c>
      <c r="AJ13" s="52">
        <f t="shared" si="10"/>
        <v>24.84917932617513</v>
      </c>
      <c r="AK13" s="55">
        <v>1467</v>
      </c>
      <c r="AL13" s="55">
        <v>722.4999799999999</v>
      </c>
      <c r="AM13" s="52">
        <f t="shared" si="16"/>
        <v>49.25016905248807</v>
      </c>
      <c r="AN13" s="55">
        <v>10</v>
      </c>
      <c r="AO13" s="55">
        <v>4.98534</v>
      </c>
      <c r="AP13" s="52">
        <f t="shared" si="22"/>
        <v>49.8534</v>
      </c>
      <c r="AQ13" s="55">
        <v>205243.34341</v>
      </c>
      <c r="AR13" s="55">
        <v>396128.28802000004</v>
      </c>
      <c r="AS13" s="55">
        <v>196080.99972000002</v>
      </c>
      <c r="AT13" s="52">
        <f t="shared" si="11"/>
        <v>49.49936817188379</v>
      </c>
      <c r="AU13" s="52">
        <f t="shared" si="17"/>
        <v>95.53586316721756</v>
      </c>
      <c r="AV13" s="56">
        <v>45943.7184</v>
      </c>
      <c r="AW13" s="56">
        <v>106204.4</v>
      </c>
      <c r="AX13" s="56">
        <v>50447.09</v>
      </c>
      <c r="AY13" s="52">
        <f t="shared" si="12"/>
        <v>47.5</v>
      </c>
      <c r="AZ13" s="52">
        <f t="shared" si="18"/>
        <v>109.80193105136217</v>
      </c>
      <c r="BA13" s="54">
        <v>38601.947</v>
      </c>
      <c r="BB13" s="54">
        <v>54410.390020000006</v>
      </c>
      <c r="BC13" s="54">
        <v>17259.94002</v>
      </c>
      <c r="BD13" s="52">
        <f t="shared" si="13"/>
        <v>31.72177228219765</v>
      </c>
      <c r="BE13" s="53">
        <f t="shared" si="19"/>
        <v>44.71261519529053</v>
      </c>
      <c r="BF13" s="54">
        <v>119816.07801000001</v>
      </c>
      <c r="BG13" s="54">
        <v>234439.098</v>
      </c>
      <c r="BH13" s="54">
        <v>127299.56970000001</v>
      </c>
      <c r="BI13" s="52">
        <f t="shared" si="14"/>
        <v>54.29963294774321</v>
      </c>
      <c r="BJ13" s="52">
        <f t="shared" si="20"/>
        <v>106.24581593246228</v>
      </c>
      <c r="BK13" s="57">
        <v>881.6</v>
      </c>
      <c r="BL13" s="57">
        <v>1074.4</v>
      </c>
      <c r="BM13" s="57">
        <v>1074.4</v>
      </c>
      <c r="BN13" s="53"/>
      <c r="BO13" s="53">
        <f>BM13/BK13*100</f>
        <v>121.86932849364791</v>
      </c>
      <c r="BP13" s="57">
        <v>-352.08567999999997</v>
      </c>
      <c r="BQ13" s="57">
        <v>-349.39086999999995</v>
      </c>
      <c r="BR13" s="53">
        <f t="shared" si="21"/>
        <v>99.23461527887189</v>
      </c>
      <c r="BS13" s="57"/>
      <c r="BT13" s="57"/>
      <c r="BU13" s="57"/>
      <c r="BV13" s="57">
        <v>0</v>
      </c>
      <c r="BW13" s="57"/>
      <c r="BX13" s="57">
        <v>0</v>
      </c>
      <c r="BY13" s="53"/>
      <c r="BZ13" s="53"/>
      <c r="CA13" s="53"/>
      <c r="CB13" s="57">
        <v>10000</v>
      </c>
      <c r="CC13" s="57">
        <v>10000</v>
      </c>
      <c r="CD13" s="57">
        <v>0</v>
      </c>
      <c r="CE13" s="57">
        <v>0</v>
      </c>
      <c r="CF13" s="57">
        <v>10000</v>
      </c>
      <c r="CG13" s="57">
        <v>10000</v>
      </c>
      <c r="CH13" s="57">
        <v>0</v>
      </c>
      <c r="CI13" s="57">
        <v>0</v>
      </c>
      <c r="CJ13" s="53">
        <f t="shared" si="23"/>
        <v>100</v>
      </c>
      <c r="CK13" s="53">
        <f t="shared" si="24"/>
        <v>100</v>
      </c>
      <c r="CL13" s="53">
        <f t="shared" si="25"/>
      </c>
      <c r="CM13" s="53">
        <f t="shared" si="26"/>
      </c>
    </row>
    <row r="14" spans="1:91" ht="12">
      <c r="A14" s="74" t="s">
        <v>20</v>
      </c>
      <c r="B14" s="75" t="s">
        <v>21</v>
      </c>
      <c r="C14" s="76">
        <v>245201.70849000002</v>
      </c>
      <c r="D14" s="76">
        <v>488900.67176</v>
      </c>
      <c r="E14" s="76">
        <v>246370.17105</v>
      </c>
      <c r="F14" s="77">
        <f t="shared" si="0"/>
        <v>50.392684093292154</v>
      </c>
      <c r="G14" s="77">
        <f t="shared" si="1"/>
        <v>100.4765311657882</v>
      </c>
      <c r="H14" s="76">
        <v>57465.17904</v>
      </c>
      <c r="I14" s="76">
        <v>124836.2</v>
      </c>
      <c r="J14" s="76">
        <v>57300.995390000004</v>
      </c>
      <c r="K14" s="78">
        <f t="shared" si="2"/>
        <v>45.90094491021034</v>
      </c>
      <c r="L14" s="79">
        <f t="shared" si="3"/>
        <v>99.71429019670205</v>
      </c>
      <c r="M14" s="80">
        <v>42581.53541</v>
      </c>
      <c r="N14" s="80">
        <v>3154.36246</v>
      </c>
      <c r="O14" s="80">
        <v>3637.69614</v>
      </c>
      <c r="P14" s="80">
        <v>219714.20209</v>
      </c>
      <c r="Q14" s="80">
        <v>544453.09463</v>
      </c>
      <c r="R14" s="80">
        <v>244273.62008000002</v>
      </c>
      <c r="S14" s="78">
        <f t="shared" si="4"/>
        <v>44.86587044674689</v>
      </c>
      <c r="T14" s="79">
        <f t="shared" si="5"/>
        <v>111.17789280637393</v>
      </c>
      <c r="U14" s="80">
        <f t="shared" si="6"/>
        <v>2096.550969999982</v>
      </c>
      <c r="V14" s="80">
        <v>284709.429</v>
      </c>
      <c r="W14" s="80">
        <v>133122.95776000002</v>
      </c>
      <c r="X14" s="79">
        <f t="shared" si="7"/>
        <v>46.757481207269755</v>
      </c>
      <c r="Y14" s="80">
        <v>64786.447759999995</v>
      </c>
      <c r="Z14" s="80">
        <v>21335.69012</v>
      </c>
      <c r="AA14" s="79">
        <f t="shared" si="8"/>
        <v>32.932335168363615</v>
      </c>
      <c r="AB14" s="79">
        <v>0</v>
      </c>
      <c r="AC14" s="79">
        <v>0</v>
      </c>
      <c r="AD14" s="79"/>
      <c r="AE14" s="80">
        <v>15533.35</v>
      </c>
      <c r="AF14" s="80">
        <v>5514.99995</v>
      </c>
      <c r="AG14" s="79">
        <f t="shared" si="9"/>
        <v>35.50425342891263</v>
      </c>
      <c r="AH14" s="80">
        <v>3163.3</v>
      </c>
      <c r="AI14" s="80">
        <v>1431.1346</v>
      </c>
      <c r="AJ14" s="79">
        <f t="shared" si="10"/>
        <v>45.24182341225935</v>
      </c>
      <c r="AK14" s="80">
        <v>1940</v>
      </c>
      <c r="AL14" s="80">
        <v>921.5</v>
      </c>
      <c r="AM14" s="79">
        <f t="shared" si="16"/>
        <v>47.5</v>
      </c>
      <c r="AN14" s="80">
        <v>65</v>
      </c>
      <c r="AO14" s="80">
        <v>31.82975</v>
      </c>
      <c r="AP14" s="79">
        <f t="shared" si="22"/>
        <v>48.96884615384616</v>
      </c>
      <c r="AQ14" s="80">
        <v>187498.09609</v>
      </c>
      <c r="AR14" s="80">
        <v>363512.35865</v>
      </c>
      <c r="AS14" s="80">
        <v>188908.77055000002</v>
      </c>
      <c r="AT14" s="79">
        <f t="shared" si="11"/>
        <v>51.967633576905904</v>
      </c>
      <c r="AU14" s="79">
        <f t="shared" si="17"/>
        <v>100.75236735167854</v>
      </c>
      <c r="AV14" s="83">
        <v>38257.617600000005</v>
      </c>
      <c r="AW14" s="83">
        <v>101920.3</v>
      </c>
      <c r="AX14" s="83">
        <v>48412.1425</v>
      </c>
      <c r="AY14" s="79">
        <f t="shared" si="12"/>
        <v>47.5</v>
      </c>
      <c r="AZ14" s="79">
        <f t="shared" si="18"/>
        <v>126.54249150109126</v>
      </c>
      <c r="BA14" s="76">
        <v>32083.88756</v>
      </c>
      <c r="BB14" s="76">
        <v>39419.48189</v>
      </c>
      <c r="BC14" s="76">
        <v>17950.26939</v>
      </c>
      <c r="BD14" s="79">
        <f t="shared" si="13"/>
        <v>45.5365431744897</v>
      </c>
      <c r="BE14" s="81">
        <f t="shared" si="19"/>
        <v>55.94792512731273</v>
      </c>
      <c r="BF14" s="76">
        <v>116332.79093</v>
      </c>
      <c r="BG14" s="76">
        <v>221130.65</v>
      </c>
      <c r="BH14" s="76">
        <v>121504.43190000001</v>
      </c>
      <c r="BI14" s="79">
        <f t="shared" si="14"/>
        <v>54.946897637211315</v>
      </c>
      <c r="BJ14" s="79">
        <f t="shared" si="20"/>
        <v>104.44555737780922</v>
      </c>
      <c r="BK14" s="82">
        <v>823.8</v>
      </c>
      <c r="BL14" s="82">
        <v>1041.92676</v>
      </c>
      <c r="BM14" s="82">
        <v>1041.92676</v>
      </c>
      <c r="BN14" s="81">
        <f t="shared" si="15"/>
        <v>100</v>
      </c>
      <c r="BO14" s="81"/>
      <c r="BP14" s="82">
        <v>-392.56489</v>
      </c>
      <c r="BQ14" s="82">
        <v>-392.56489</v>
      </c>
      <c r="BR14" s="81">
        <f t="shared" si="21"/>
        <v>100</v>
      </c>
      <c r="BS14" s="82"/>
      <c r="BT14" s="82"/>
      <c r="BU14" s="82"/>
      <c r="BV14" s="82">
        <v>0</v>
      </c>
      <c r="BW14" s="82"/>
      <c r="BX14" s="82">
        <v>0</v>
      </c>
      <c r="BY14" s="81"/>
      <c r="BZ14" s="81"/>
      <c r="CA14" s="81"/>
      <c r="CB14" s="82">
        <v>2327.52703</v>
      </c>
      <c r="CC14" s="82">
        <v>1500</v>
      </c>
      <c r="CD14" s="82">
        <v>0</v>
      </c>
      <c r="CE14" s="82">
        <v>827.5270300000001</v>
      </c>
      <c r="CF14" s="82">
        <v>7347.7374500000005</v>
      </c>
      <c r="CG14" s="82">
        <v>6700</v>
      </c>
      <c r="CH14" s="82">
        <v>0</v>
      </c>
      <c r="CI14" s="82">
        <v>647.73745</v>
      </c>
      <c r="CJ14" s="81">
        <f t="shared" si="23"/>
        <v>315.6885980396112</v>
      </c>
      <c r="CK14" s="81">
        <f t="shared" si="24"/>
        <v>446.6666666666667</v>
      </c>
      <c r="CL14" s="81">
        <f t="shared" si="25"/>
      </c>
      <c r="CM14" s="81">
        <f t="shared" si="26"/>
        <v>78.2738722141801</v>
      </c>
    </row>
    <row r="15" spans="1:91" ht="12">
      <c r="A15" s="21" t="s">
        <v>22</v>
      </c>
      <c r="B15" s="22" t="s">
        <v>23</v>
      </c>
      <c r="C15" s="54">
        <v>204572.34785</v>
      </c>
      <c r="D15" s="54">
        <v>445379.72947</v>
      </c>
      <c r="E15" s="54">
        <v>223532.92669</v>
      </c>
      <c r="F15" s="51">
        <f t="shared" si="0"/>
        <v>50.18929059838516</v>
      </c>
      <c r="G15" s="51">
        <f t="shared" si="1"/>
        <v>109.26839772787993</v>
      </c>
      <c r="H15" s="54">
        <v>49988.358850000004</v>
      </c>
      <c r="I15" s="54">
        <v>111909.1</v>
      </c>
      <c r="J15" s="54">
        <v>48831.21142</v>
      </c>
      <c r="K15" s="50">
        <f t="shared" si="2"/>
        <v>43.634710153151076</v>
      </c>
      <c r="L15" s="52">
        <f t="shared" si="3"/>
        <v>97.68516619344865</v>
      </c>
      <c r="M15" s="55">
        <v>31979.647390000002</v>
      </c>
      <c r="N15" s="55">
        <v>3638.44939</v>
      </c>
      <c r="O15" s="55">
        <v>1814.99346</v>
      </c>
      <c r="P15" s="55">
        <v>200795.33869000003</v>
      </c>
      <c r="Q15" s="55">
        <v>452957.16413</v>
      </c>
      <c r="R15" s="55">
        <v>224154.83868000002</v>
      </c>
      <c r="S15" s="50">
        <f t="shared" si="4"/>
        <v>49.48698385432026</v>
      </c>
      <c r="T15" s="52">
        <f t="shared" si="5"/>
        <v>111.63348718271982</v>
      </c>
      <c r="U15" s="55">
        <f t="shared" si="6"/>
        <v>-621.9119900000223</v>
      </c>
      <c r="V15" s="55">
        <v>241616.13</v>
      </c>
      <c r="W15" s="55">
        <v>131409.66909</v>
      </c>
      <c r="X15" s="52">
        <f t="shared" si="7"/>
        <v>54.38778822009939</v>
      </c>
      <c r="Y15" s="55">
        <v>45651.6</v>
      </c>
      <c r="Z15" s="55">
        <v>21623.69531</v>
      </c>
      <c r="AA15" s="52">
        <f t="shared" si="8"/>
        <v>47.3667851948234</v>
      </c>
      <c r="AB15" s="52">
        <v>0</v>
      </c>
      <c r="AC15" s="52">
        <v>0</v>
      </c>
      <c r="AD15" s="52"/>
      <c r="AE15" s="55">
        <v>22784.896</v>
      </c>
      <c r="AF15" s="55">
        <v>11880.02248</v>
      </c>
      <c r="AG15" s="52">
        <f t="shared" si="9"/>
        <v>52.139902152724325</v>
      </c>
      <c r="AH15" s="55">
        <v>1426.8</v>
      </c>
      <c r="AI15" s="55">
        <v>727.97</v>
      </c>
      <c r="AJ15" s="52">
        <f t="shared" si="10"/>
        <v>51.02116624614522</v>
      </c>
      <c r="AK15" s="55">
        <v>1767</v>
      </c>
      <c r="AL15" s="55">
        <v>870.25</v>
      </c>
      <c r="AM15" s="52">
        <f t="shared" si="16"/>
        <v>49.25014148273911</v>
      </c>
      <c r="AN15" s="55">
        <v>2.21</v>
      </c>
      <c r="AO15" s="52">
        <v>1.00854</v>
      </c>
      <c r="AP15" s="52">
        <f t="shared" si="22"/>
        <v>45.63529411764706</v>
      </c>
      <c r="AQ15" s="55">
        <v>155248.08972</v>
      </c>
      <c r="AR15" s="55">
        <v>333599.27307</v>
      </c>
      <c r="AS15" s="55">
        <v>174776.25887</v>
      </c>
      <c r="AT15" s="52">
        <f t="shared" si="11"/>
        <v>52.39107905169992</v>
      </c>
      <c r="AU15" s="52">
        <f t="shared" si="17"/>
        <v>112.578685628416</v>
      </c>
      <c r="AV15" s="56">
        <v>34112.448</v>
      </c>
      <c r="AW15" s="56">
        <v>124515.1</v>
      </c>
      <c r="AX15" s="56">
        <v>59144.6725</v>
      </c>
      <c r="AY15" s="52">
        <f t="shared" si="12"/>
        <v>47.5</v>
      </c>
      <c r="AZ15" s="52">
        <f t="shared" si="18"/>
        <v>173.3814955174135</v>
      </c>
      <c r="BA15" s="54">
        <v>8634.3978</v>
      </c>
      <c r="BB15" s="54">
        <v>2227.54807</v>
      </c>
      <c r="BC15" s="54">
        <v>1461.25307</v>
      </c>
      <c r="BD15" s="52">
        <f t="shared" si="13"/>
        <v>65.59917111014354</v>
      </c>
      <c r="BE15" s="53">
        <f t="shared" si="19"/>
        <v>16.923624598347782</v>
      </c>
      <c r="BF15" s="54">
        <v>111775.20492</v>
      </c>
      <c r="BG15" s="54">
        <v>205203.625</v>
      </c>
      <c r="BH15" s="54">
        <v>112517.3333</v>
      </c>
      <c r="BI15" s="52">
        <f t="shared" si="14"/>
        <v>54.83203978487222</v>
      </c>
      <c r="BJ15" s="52">
        <f t="shared" si="20"/>
        <v>100.66394723277953</v>
      </c>
      <c r="BK15" s="57">
        <v>726.039</v>
      </c>
      <c r="BL15" s="57">
        <v>1653</v>
      </c>
      <c r="BM15" s="57">
        <v>1653</v>
      </c>
      <c r="BN15" s="53"/>
      <c r="BO15" s="53"/>
      <c r="BP15" s="57">
        <v>-128.6436</v>
      </c>
      <c r="BQ15" s="57">
        <v>-128.6436</v>
      </c>
      <c r="BR15" s="53">
        <f t="shared" si="21"/>
        <v>100</v>
      </c>
      <c r="BS15" s="57"/>
      <c r="BT15" s="57"/>
      <c r="BU15" s="57"/>
      <c r="BV15" s="57">
        <v>0</v>
      </c>
      <c r="BW15" s="57"/>
      <c r="BX15" s="57">
        <v>0</v>
      </c>
      <c r="BY15" s="53"/>
      <c r="BZ15" s="53"/>
      <c r="CA15" s="53"/>
      <c r="CB15" s="57">
        <v>2023</v>
      </c>
      <c r="CC15" s="57">
        <v>2023</v>
      </c>
      <c r="CD15" s="57">
        <v>0</v>
      </c>
      <c r="CE15" s="57">
        <v>0</v>
      </c>
      <c r="CF15" s="57">
        <v>2023</v>
      </c>
      <c r="CG15" s="57">
        <v>2023</v>
      </c>
      <c r="CH15" s="57">
        <v>0</v>
      </c>
      <c r="CI15" s="57">
        <v>0</v>
      </c>
      <c r="CJ15" s="53">
        <f t="shared" si="23"/>
        <v>100</v>
      </c>
      <c r="CK15" s="53">
        <f t="shared" si="24"/>
        <v>100</v>
      </c>
      <c r="CL15" s="53">
        <f t="shared" si="25"/>
      </c>
      <c r="CM15" s="53">
        <f t="shared" si="26"/>
      </c>
    </row>
    <row r="16" spans="1:91" ht="12">
      <c r="A16" s="74" t="s">
        <v>24</v>
      </c>
      <c r="B16" s="75" t="s">
        <v>25</v>
      </c>
      <c r="C16" s="76">
        <v>251410.24847999998</v>
      </c>
      <c r="D16" s="76">
        <v>546468.42301</v>
      </c>
      <c r="E16" s="76">
        <v>275072.82773</v>
      </c>
      <c r="F16" s="77">
        <f t="shared" si="0"/>
        <v>50.33645424833016</v>
      </c>
      <c r="G16" s="77">
        <f t="shared" si="1"/>
        <v>109.41193900927328</v>
      </c>
      <c r="H16" s="76">
        <v>77062.89584</v>
      </c>
      <c r="I16" s="76">
        <v>148936.914</v>
      </c>
      <c r="J16" s="76">
        <v>67622.98302</v>
      </c>
      <c r="K16" s="78">
        <f t="shared" si="2"/>
        <v>45.40377613839911</v>
      </c>
      <c r="L16" s="79">
        <f t="shared" si="3"/>
        <v>87.75037880798122</v>
      </c>
      <c r="M16" s="80">
        <v>52765.59008</v>
      </c>
      <c r="N16" s="80">
        <v>4533.60733</v>
      </c>
      <c r="O16" s="80">
        <v>94.98938000000001</v>
      </c>
      <c r="P16" s="80">
        <v>240262.54211000004</v>
      </c>
      <c r="Q16" s="80">
        <v>565025.55741</v>
      </c>
      <c r="R16" s="80">
        <v>258993.19187</v>
      </c>
      <c r="S16" s="78">
        <f t="shared" si="4"/>
        <v>45.83742955932638</v>
      </c>
      <c r="T16" s="79">
        <f t="shared" si="5"/>
        <v>107.79590925639356</v>
      </c>
      <c r="U16" s="80">
        <f t="shared" si="6"/>
        <v>16079.63586000001</v>
      </c>
      <c r="V16" s="80">
        <v>293685.099</v>
      </c>
      <c r="W16" s="80">
        <v>154916.53</v>
      </c>
      <c r="X16" s="79">
        <f t="shared" si="7"/>
        <v>52.749196512690624</v>
      </c>
      <c r="Y16" s="80">
        <v>48959</v>
      </c>
      <c r="Z16" s="80">
        <v>19892.64329</v>
      </c>
      <c r="AA16" s="79">
        <f t="shared" si="8"/>
        <v>40.63122876284238</v>
      </c>
      <c r="AB16" s="79">
        <v>0</v>
      </c>
      <c r="AC16" s="79">
        <v>0</v>
      </c>
      <c r="AD16" s="79"/>
      <c r="AE16" s="80">
        <v>22899.36</v>
      </c>
      <c r="AF16" s="80">
        <v>6514.786929999999</v>
      </c>
      <c r="AG16" s="79">
        <f t="shared" si="9"/>
        <v>28.449646321993278</v>
      </c>
      <c r="AH16" s="80">
        <v>836</v>
      </c>
      <c r="AI16" s="80">
        <v>426.527</v>
      </c>
      <c r="AJ16" s="79">
        <f t="shared" si="10"/>
        <v>51.01997607655502</v>
      </c>
      <c r="AK16" s="80">
        <v>2142.2</v>
      </c>
      <c r="AL16" s="80">
        <v>1017.544</v>
      </c>
      <c r="AM16" s="79">
        <f t="shared" si="16"/>
        <v>47.499953319017834</v>
      </c>
      <c r="AN16" s="80">
        <v>0</v>
      </c>
      <c r="AO16" s="80">
        <v>0</v>
      </c>
      <c r="AP16" s="79"/>
      <c r="AQ16" s="80">
        <v>175582.00008000003</v>
      </c>
      <c r="AR16" s="80">
        <v>394628.13691</v>
      </c>
      <c r="AS16" s="80">
        <v>206114.12725000002</v>
      </c>
      <c r="AT16" s="79">
        <f t="shared" si="11"/>
        <v>52.229962329575855</v>
      </c>
      <c r="AU16" s="79">
        <f t="shared" si="17"/>
        <v>117.3890986297506</v>
      </c>
      <c r="AV16" s="83">
        <v>43198.8336</v>
      </c>
      <c r="AW16" s="83">
        <v>96045.9</v>
      </c>
      <c r="AX16" s="83">
        <v>45621.8025</v>
      </c>
      <c r="AY16" s="79">
        <f t="shared" si="12"/>
        <v>47.5</v>
      </c>
      <c r="AZ16" s="79">
        <f t="shared" si="18"/>
        <v>105.60887574520068</v>
      </c>
      <c r="BA16" s="76">
        <v>15696.205810000001</v>
      </c>
      <c r="BB16" s="76">
        <v>60694.63591</v>
      </c>
      <c r="BC16" s="76">
        <v>37639.76935</v>
      </c>
      <c r="BD16" s="79">
        <f t="shared" si="13"/>
        <v>62.01498499111765</v>
      </c>
      <c r="BE16" s="81">
        <f t="shared" si="19"/>
        <v>239.80170625706134</v>
      </c>
      <c r="BF16" s="76">
        <v>116088.83778</v>
      </c>
      <c r="BG16" s="76">
        <v>237416.622</v>
      </c>
      <c r="BH16" s="76">
        <v>122381.5764</v>
      </c>
      <c r="BI16" s="79">
        <f t="shared" si="14"/>
        <v>51.54718122474171</v>
      </c>
      <c r="BJ16" s="79">
        <f t="shared" si="20"/>
        <v>105.42062332635751</v>
      </c>
      <c r="BK16" s="82">
        <v>598.12289</v>
      </c>
      <c r="BL16" s="82">
        <v>470.979</v>
      </c>
      <c r="BM16" s="82">
        <v>470.979</v>
      </c>
      <c r="BN16" s="81"/>
      <c r="BO16" s="81">
        <f>BM16/BK16*100</f>
        <v>78.74284831332905</v>
      </c>
      <c r="BP16" s="82">
        <v>-36.1087</v>
      </c>
      <c r="BQ16" s="82">
        <v>-36.1087</v>
      </c>
      <c r="BR16" s="81">
        <f t="shared" si="21"/>
        <v>100</v>
      </c>
      <c r="BS16" s="82"/>
      <c r="BT16" s="82"/>
      <c r="BU16" s="82"/>
      <c r="BV16" s="82">
        <v>0</v>
      </c>
      <c r="BW16" s="82"/>
      <c r="BX16" s="82">
        <v>0</v>
      </c>
      <c r="BY16" s="81"/>
      <c r="BZ16" s="81"/>
      <c r="CA16" s="81"/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1">
        <f t="shared" si="23"/>
      </c>
      <c r="CK16" s="81">
        <f t="shared" si="24"/>
      </c>
      <c r="CL16" s="81">
        <f t="shared" si="25"/>
      </c>
      <c r="CM16" s="81">
        <f t="shared" si="26"/>
      </c>
    </row>
    <row r="17" spans="1:91" ht="12">
      <c r="A17" s="21" t="s">
        <v>26</v>
      </c>
      <c r="B17" s="22" t="s">
        <v>27</v>
      </c>
      <c r="C17" s="54">
        <v>270618.02137000003</v>
      </c>
      <c r="D17" s="54">
        <v>596766.48162</v>
      </c>
      <c r="E17" s="54">
        <v>300802.18398000003</v>
      </c>
      <c r="F17" s="51">
        <f t="shared" si="0"/>
        <v>50.40534166118606</v>
      </c>
      <c r="G17" s="51">
        <f t="shared" si="1"/>
        <v>111.15378881908644</v>
      </c>
      <c r="H17" s="54">
        <v>75163.2785</v>
      </c>
      <c r="I17" s="54">
        <v>173081.25808</v>
      </c>
      <c r="J17" s="54">
        <v>81219.81898000001</v>
      </c>
      <c r="K17" s="50">
        <f t="shared" si="2"/>
        <v>46.92583118529179</v>
      </c>
      <c r="L17" s="52">
        <f t="shared" si="3"/>
        <v>108.05784500206441</v>
      </c>
      <c r="M17" s="55">
        <v>48381.39707</v>
      </c>
      <c r="N17" s="55">
        <v>3620.33603</v>
      </c>
      <c r="O17" s="55">
        <v>2788.23751</v>
      </c>
      <c r="P17" s="55">
        <v>244107.58561</v>
      </c>
      <c r="Q17" s="55">
        <v>611212.2198300001</v>
      </c>
      <c r="R17" s="55">
        <v>259519.96809</v>
      </c>
      <c r="S17" s="50">
        <f t="shared" si="4"/>
        <v>42.459878855527755</v>
      </c>
      <c r="T17" s="52">
        <f t="shared" si="5"/>
        <v>106.3137663016436</v>
      </c>
      <c r="U17" s="55">
        <f t="shared" si="6"/>
        <v>41282.21589000002</v>
      </c>
      <c r="V17" s="55">
        <v>331490.43631</v>
      </c>
      <c r="W17" s="55">
        <v>148225.04368</v>
      </c>
      <c r="X17" s="52">
        <f t="shared" si="7"/>
        <v>44.71472701595057</v>
      </c>
      <c r="Y17" s="55">
        <v>82236.63545999999</v>
      </c>
      <c r="Z17" s="55">
        <v>32925.1854</v>
      </c>
      <c r="AA17" s="52">
        <f t="shared" si="8"/>
        <v>40.037126051946586</v>
      </c>
      <c r="AB17" s="52">
        <v>0</v>
      </c>
      <c r="AC17" s="52">
        <v>0</v>
      </c>
      <c r="AD17" s="52"/>
      <c r="AE17" s="55">
        <v>30246.17421</v>
      </c>
      <c r="AF17" s="55">
        <v>5542.70183</v>
      </c>
      <c r="AG17" s="52">
        <f t="shared" si="9"/>
        <v>18.325298900670454</v>
      </c>
      <c r="AH17" s="55">
        <v>631.62879</v>
      </c>
      <c r="AI17" s="55">
        <v>435.86683</v>
      </c>
      <c r="AJ17" s="52">
        <f t="shared" si="10"/>
        <v>69.00680223901765</v>
      </c>
      <c r="AK17" s="55">
        <v>2657.35</v>
      </c>
      <c r="AL17" s="55">
        <v>1292.5895</v>
      </c>
      <c r="AM17" s="52">
        <f t="shared" si="16"/>
        <v>48.64204941012663</v>
      </c>
      <c r="AN17" s="55">
        <v>0</v>
      </c>
      <c r="AO17" s="55">
        <v>0</v>
      </c>
      <c r="AP17" s="52"/>
      <c r="AQ17" s="55">
        <v>195411.06788999998</v>
      </c>
      <c r="AR17" s="55">
        <v>423722.07119</v>
      </c>
      <c r="AS17" s="55">
        <v>219540.06265</v>
      </c>
      <c r="AT17" s="52">
        <f t="shared" si="11"/>
        <v>51.81227922195176</v>
      </c>
      <c r="AU17" s="52">
        <f t="shared" si="17"/>
        <v>112.34781377561613</v>
      </c>
      <c r="AV17" s="56">
        <v>51055.49232</v>
      </c>
      <c r="AW17" s="56">
        <v>113326.7</v>
      </c>
      <c r="AX17" s="56">
        <v>53830.1825</v>
      </c>
      <c r="AY17" s="52">
        <f t="shared" si="12"/>
        <v>47.5</v>
      </c>
      <c r="AZ17" s="52">
        <f t="shared" si="18"/>
        <v>105.43465561473604</v>
      </c>
      <c r="BA17" s="54">
        <v>7350.57741</v>
      </c>
      <c r="BB17" s="54">
        <v>32819.240190000004</v>
      </c>
      <c r="BC17" s="54">
        <v>22860.27805</v>
      </c>
      <c r="BD17" s="52">
        <f t="shared" si="13"/>
        <v>69.65511059261362</v>
      </c>
      <c r="BE17" s="53">
        <f t="shared" si="19"/>
        <v>310.99975926925174</v>
      </c>
      <c r="BF17" s="54">
        <v>134190.94816</v>
      </c>
      <c r="BG17" s="54">
        <v>276758.651</v>
      </c>
      <c r="BH17" s="54">
        <v>142032.1221</v>
      </c>
      <c r="BI17" s="52">
        <f t="shared" si="14"/>
        <v>51.319849112864766</v>
      </c>
      <c r="BJ17" s="52">
        <f t="shared" si="20"/>
        <v>105.84329572710875</v>
      </c>
      <c r="BK17" s="57">
        <v>2814.05</v>
      </c>
      <c r="BL17" s="57">
        <v>817.48</v>
      </c>
      <c r="BM17" s="57">
        <v>817.48</v>
      </c>
      <c r="BN17" s="53">
        <f t="shared" si="15"/>
        <v>100</v>
      </c>
      <c r="BO17" s="53">
        <f>BM17/BK17*100</f>
        <v>29.049945807643784</v>
      </c>
      <c r="BP17" s="57">
        <v>-535.79765</v>
      </c>
      <c r="BQ17" s="57">
        <v>-535.79765</v>
      </c>
      <c r="BR17" s="53">
        <f t="shared" si="21"/>
        <v>100</v>
      </c>
      <c r="BS17" s="57"/>
      <c r="BT17" s="57"/>
      <c r="BU17" s="57"/>
      <c r="BV17" s="57">
        <v>0</v>
      </c>
      <c r="BW17" s="57"/>
      <c r="BX17" s="57">
        <v>0</v>
      </c>
      <c r="BY17" s="53"/>
      <c r="BZ17" s="53"/>
      <c r="CA17" s="53"/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3">
        <f t="shared" si="23"/>
      </c>
      <c r="CK17" s="53">
        <f t="shared" si="24"/>
      </c>
      <c r="CL17" s="53">
        <f t="shared" si="25"/>
      </c>
      <c r="CM17" s="53">
        <f t="shared" si="26"/>
      </c>
    </row>
    <row r="18" spans="1:91" ht="12">
      <c r="A18" s="74" t="s">
        <v>28</v>
      </c>
      <c r="B18" s="75" t="s">
        <v>29</v>
      </c>
      <c r="C18" s="76">
        <v>200288.72984</v>
      </c>
      <c r="D18" s="76">
        <v>412285.93763999996</v>
      </c>
      <c r="E18" s="76">
        <v>211261.71062</v>
      </c>
      <c r="F18" s="77">
        <f t="shared" si="0"/>
        <v>51.241551392536124</v>
      </c>
      <c r="G18" s="77">
        <f t="shared" si="1"/>
        <v>105.4785812405749</v>
      </c>
      <c r="H18" s="76">
        <v>47862.24385</v>
      </c>
      <c r="I18" s="76">
        <v>101737.9</v>
      </c>
      <c r="J18" s="76">
        <v>50848.46348</v>
      </c>
      <c r="K18" s="78">
        <f t="shared" si="2"/>
        <v>49.979863433391095</v>
      </c>
      <c r="L18" s="79">
        <f t="shared" si="3"/>
        <v>106.23919689047341</v>
      </c>
      <c r="M18" s="80">
        <v>40286.273689999995</v>
      </c>
      <c r="N18" s="80">
        <v>1872.9318400000002</v>
      </c>
      <c r="O18" s="80">
        <v>1442.9965900000002</v>
      </c>
      <c r="P18" s="80">
        <v>196298.6978</v>
      </c>
      <c r="Q18" s="80">
        <v>422506.11999000004</v>
      </c>
      <c r="R18" s="80">
        <v>193098.86904</v>
      </c>
      <c r="S18" s="78">
        <f t="shared" si="4"/>
        <v>45.703212309580344</v>
      </c>
      <c r="T18" s="79">
        <f t="shared" si="5"/>
        <v>98.36991849876652</v>
      </c>
      <c r="U18" s="80">
        <f t="shared" si="6"/>
        <v>18162.841580000008</v>
      </c>
      <c r="V18" s="80">
        <v>192654.82033000002</v>
      </c>
      <c r="W18" s="80">
        <v>90857.47039</v>
      </c>
      <c r="X18" s="79">
        <f t="shared" si="7"/>
        <v>47.160756338392936</v>
      </c>
      <c r="Y18" s="80">
        <v>50950.15</v>
      </c>
      <c r="Z18" s="80">
        <v>24885.14584</v>
      </c>
      <c r="AA18" s="79">
        <f t="shared" si="8"/>
        <v>48.842144409780936</v>
      </c>
      <c r="AB18" s="79">
        <v>0</v>
      </c>
      <c r="AC18" s="79">
        <v>0</v>
      </c>
      <c r="AD18" s="79"/>
      <c r="AE18" s="80">
        <v>15271.89</v>
      </c>
      <c r="AF18" s="80">
        <v>3713.0175099999997</v>
      </c>
      <c r="AG18" s="79">
        <f t="shared" si="9"/>
        <v>24.31275703269209</v>
      </c>
      <c r="AH18" s="80">
        <v>1136.198</v>
      </c>
      <c r="AI18" s="80">
        <v>723.8263900000001</v>
      </c>
      <c r="AJ18" s="79">
        <f t="shared" si="10"/>
        <v>63.70600810774179</v>
      </c>
      <c r="AK18" s="80">
        <v>1666.6</v>
      </c>
      <c r="AL18" s="80">
        <v>820.85</v>
      </c>
      <c r="AM18" s="79">
        <f t="shared" si="16"/>
        <v>49.252970118804754</v>
      </c>
      <c r="AN18" s="80">
        <v>34</v>
      </c>
      <c r="AO18" s="80">
        <v>16.92384</v>
      </c>
      <c r="AP18" s="79">
        <f t="shared" si="22"/>
        <v>49.775999999999996</v>
      </c>
      <c r="AQ18" s="80">
        <v>153264.76063</v>
      </c>
      <c r="AR18" s="80">
        <v>310171.35699999996</v>
      </c>
      <c r="AS18" s="80">
        <v>159988.2985</v>
      </c>
      <c r="AT18" s="79">
        <f t="shared" si="11"/>
        <v>51.580616613802945</v>
      </c>
      <c r="AU18" s="79">
        <f t="shared" si="17"/>
        <v>104.38687787222756</v>
      </c>
      <c r="AV18" s="83">
        <v>30858.8832</v>
      </c>
      <c r="AW18" s="83">
        <v>99355.4</v>
      </c>
      <c r="AX18" s="83">
        <v>47193.815</v>
      </c>
      <c r="AY18" s="79">
        <f t="shared" si="12"/>
        <v>47.5</v>
      </c>
      <c r="AZ18" s="79">
        <f t="shared" si="18"/>
        <v>152.9342934873288</v>
      </c>
      <c r="BA18" s="76">
        <v>7722.4196600000005</v>
      </c>
      <c r="BB18" s="76">
        <v>6542.027</v>
      </c>
      <c r="BC18" s="76">
        <v>5809.027</v>
      </c>
      <c r="BD18" s="79">
        <f t="shared" si="13"/>
        <v>88.79552163266828</v>
      </c>
      <c r="BE18" s="81">
        <f t="shared" si="19"/>
        <v>75.2228868121368</v>
      </c>
      <c r="BF18" s="76">
        <v>114515.55777</v>
      </c>
      <c r="BG18" s="76">
        <v>204273.93</v>
      </c>
      <c r="BH18" s="76">
        <v>106985.4565</v>
      </c>
      <c r="BI18" s="79">
        <f t="shared" si="14"/>
        <v>52.37352436505236</v>
      </c>
      <c r="BJ18" s="79">
        <f t="shared" si="20"/>
        <v>93.42438580692772</v>
      </c>
      <c r="BK18" s="82">
        <v>167.9</v>
      </c>
      <c r="BL18" s="82">
        <v>0</v>
      </c>
      <c r="BM18" s="82">
        <v>0</v>
      </c>
      <c r="BN18" s="81"/>
      <c r="BO18" s="81"/>
      <c r="BP18" s="82">
        <v>-202.45935999999998</v>
      </c>
      <c r="BQ18" s="82">
        <v>-202.45935999999998</v>
      </c>
      <c r="BR18" s="81">
        <f t="shared" si="21"/>
        <v>100</v>
      </c>
      <c r="BS18" s="82"/>
      <c r="BT18" s="82"/>
      <c r="BU18" s="82"/>
      <c r="BV18" s="82">
        <v>0</v>
      </c>
      <c r="BW18" s="82"/>
      <c r="BX18" s="82">
        <v>0</v>
      </c>
      <c r="BY18" s="81"/>
      <c r="BZ18" s="81"/>
      <c r="CA18" s="81"/>
      <c r="CB18" s="82">
        <v>1400</v>
      </c>
      <c r="CC18" s="82">
        <v>1400</v>
      </c>
      <c r="CD18" s="82">
        <v>0</v>
      </c>
      <c r="CE18" s="82">
        <v>0</v>
      </c>
      <c r="CF18" s="82">
        <v>0</v>
      </c>
      <c r="CG18" s="82">
        <v>0</v>
      </c>
      <c r="CH18" s="82">
        <v>0</v>
      </c>
      <c r="CI18" s="82">
        <v>0</v>
      </c>
      <c r="CJ18" s="81">
        <f t="shared" si="23"/>
        <v>0</v>
      </c>
      <c r="CK18" s="81">
        <f t="shared" si="24"/>
        <v>0</v>
      </c>
      <c r="CL18" s="81">
        <f t="shared" si="25"/>
      </c>
      <c r="CM18" s="81">
        <f t="shared" si="26"/>
      </c>
    </row>
    <row r="19" spans="1:91" ht="12">
      <c r="A19" s="21" t="s">
        <v>30</v>
      </c>
      <c r="B19" s="22" t="s">
        <v>31</v>
      </c>
      <c r="C19" s="54">
        <v>512181.40664</v>
      </c>
      <c r="D19" s="54">
        <v>1166715.38454</v>
      </c>
      <c r="E19" s="54">
        <v>528507.2655099999</v>
      </c>
      <c r="F19" s="51">
        <f t="shared" si="0"/>
        <v>45.29873116555964</v>
      </c>
      <c r="G19" s="51">
        <f t="shared" si="1"/>
        <v>103.1875149426256</v>
      </c>
      <c r="H19" s="54">
        <v>182511.22506</v>
      </c>
      <c r="I19" s="54">
        <v>581489.77853</v>
      </c>
      <c r="J19" s="54">
        <v>201155.85836</v>
      </c>
      <c r="K19" s="50">
        <f t="shared" si="2"/>
        <v>34.593189044271746</v>
      </c>
      <c r="L19" s="52">
        <f t="shared" si="3"/>
        <v>110.21560909136994</v>
      </c>
      <c r="M19" s="55">
        <v>144170.39578999998</v>
      </c>
      <c r="N19" s="55">
        <v>5532.6321</v>
      </c>
      <c r="O19" s="55">
        <v>7942.091759999999</v>
      </c>
      <c r="P19" s="55">
        <v>596869.6495</v>
      </c>
      <c r="Q19" s="55">
        <v>1218612.7221199998</v>
      </c>
      <c r="R19" s="55">
        <v>548664.12459</v>
      </c>
      <c r="S19" s="50">
        <f t="shared" si="4"/>
        <v>45.02366622559942</v>
      </c>
      <c r="T19" s="52">
        <f t="shared" si="5"/>
        <v>91.92360929218265</v>
      </c>
      <c r="U19" s="55">
        <f t="shared" si="6"/>
        <v>-20156.859080000082</v>
      </c>
      <c r="V19" s="55">
        <v>611237.9858200001</v>
      </c>
      <c r="W19" s="55">
        <v>343374.59413</v>
      </c>
      <c r="X19" s="52">
        <f t="shared" si="7"/>
        <v>56.176906883388355</v>
      </c>
      <c r="Y19" s="55">
        <v>61333.70875</v>
      </c>
      <c r="Z19" s="55">
        <v>30141.0636</v>
      </c>
      <c r="AA19" s="52">
        <f t="shared" si="8"/>
        <v>49.14273767930266</v>
      </c>
      <c r="AB19" s="52">
        <v>0</v>
      </c>
      <c r="AC19" s="52">
        <v>0</v>
      </c>
      <c r="AD19" s="52"/>
      <c r="AE19" s="55">
        <v>37816.216759999996</v>
      </c>
      <c r="AF19" s="55">
        <v>14154.72018</v>
      </c>
      <c r="AG19" s="52">
        <f t="shared" si="9"/>
        <v>37.43029153294922</v>
      </c>
      <c r="AH19" s="55">
        <v>38236.10417</v>
      </c>
      <c r="AI19" s="55">
        <v>22020.009550000002</v>
      </c>
      <c r="AJ19" s="52">
        <f t="shared" si="10"/>
        <v>57.58957411586108</v>
      </c>
      <c r="AK19" s="55">
        <v>2099.3</v>
      </c>
      <c r="AL19" s="55">
        <v>997.2</v>
      </c>
      <c r="AM19" s="52">
        <f t="shared" si="16"/>
        <v>47.50154813509265</v>
      </c>
      <c r="AN19" s="55">
        <v>10139</v>
      </c>
      <c r="AO19" s="55">
        <v>5063.03584</v>
      </c>
      <c r="AP19" s="52">
        <f t="shared" si="22"/>
        <v>49.93624460005917</v>
      </c>
      <c r="AQ19" s="55">
        <v>347586.85959999997</v>
      </c>
      <c r="AR19" s="55">
        <v>585730.3913</v>
      </c>
      <c r="AS19" s="55">
        <v>329411.32028999995</v>
      </c>
      <c r="AT19" s="52">
        <f t="shared" si="11"/>
        <v>56.23941068840351</v>
      </c>
      <c r="AU19" s="52">
        <f t="shared" si="17"/>
        <v>94.77093600980305</v>
      </c>
      <c r="AV19" s="56">
        <v>20.3</v>
      </c>
      <c r="AW19" s="56">
        <v>6193.2</v>
      </c>
      <c r="AX19" s="56">
        <v>2941.77</v>
      </c>
      <c r="AY19" s="52">
        <f t="shared" si="12"/>
        <v>47.5</v>
      </c>
      <c r="AZ19" s="52">
        <f t="shared" si="18"/>
        <v>14491.477832512313</v>
      </c>
      <c r="BA19" s="54">
        <v>58770.74461</v>
      </c>
      <c r="BB19" s="54">
        <v>70434.40329999999</v>
      </c>
      <c r="BC19" s="54">
        <v>31765.89333</v>
      </c>
      <c r="BD19" s="52">
        <f t="shared" si="13"/>
        <v>45.09996797261148</v>
      </c>
      <c r="BE19" s="53">
        <f t="shared" si="19"/>
        <v>54.05052044311677</v>
      </c>
      <c r="BF19" s="54">
        <v>287519.21499</v>
      </c>
      <c r="BG19" s="54">
        <v>488277.188</v>
      </c>
      <c r="BH19" s="54">
        <v>273878.05695999996</v>
      </c>
      <c r="BI19" s="52">
        <f t="shared" si="14"/>
        <v>56.09069268253424</v>
      </c>
      <c r="BJ19" s="52">
        <f t="shared" si="20"/>
        <v>95.25556647388784</v>
      </c>
      <c r="BK19" s="57">
        <v>1276.6</v>
      </c>
      <c r="BL19" s="57">
        <v>20825.6</v>
      </c>
      <c r="BM19" s="57">
        <v>20825.6</v>
      </c>
      <c r="BN19" s="53"/>
      <c r="BO19" s="53"/>
      <c r="BP19" s="57">
        <v>-2818.7108</v>
      </c>
      <c r="BQ19" s="57">
        <v>-2818.7108</v>
      </c>
      <c r="BR19" s="53">
        <f t="shared" si="21"/>
        <v>100</v>
      </c>
      <c r="BS19" s="57"/>
      <c r="BT19" s="57"/>
      <c r="BU19" s="57"/>
      <c r="BV19" s="57">
        <v>0</v>
      </c>
      <c r="BW19" s="57"/>
      <c r="BX19" s="57">
        <v>0</v>
      </c>
      <c r="BY19" s="53"/>
      <c r="BZ19" s="53"/>
      <c r="CA19" s="53"/>
      <c r="CB19" s="57">
        <v>284543</v>
      </c>
      <c r="CC19" s="57">
        <v>206000</v>
      </c>
      <c r="CD19" s="57">
        <v>78543</v>
      </c>
      <c r="CE19" s="57">
        <v>0</v>
      </c>
      <c r="CF19" s="57">
        <v>285143</v>
      </c>
      <c r="CG19" s="57">
        <v>206600</v>
      </c>
      <c r="CH19" s="57">
        <v>78543</v>
      </c>
      <c r="CI19" s="57">
        <v>0</v>
      </c>
      <c r="CJ19" s="53">
        <f t="shared" si="23"/>
        <v>100.21086443876672</v>
      </c>
      <c r="CK19" s="53">
        <f t="shared" si="24"/>
        <v>100.29126213592232</v>
      </c>
      <c r="CL19" s="53">
        <f t="shared" si="25"/>
        <v>100</v>
      </c>
      <c r="CM19" s="53">
        <f t="shared" si="26"/>
      </c>
    </row>
    <row r="20" spans="1:91" ht="12">
      <c r="A20" s="74" t="s">
        <v>32</v>
      </c>
      <c r="B20" s="75" t="s">
        <v>33</v>
      </c>
      <c r="C20" s="76">
        <v>359203.87119</v>
      </c>
      <c r="D20" s="76">
        <v>725030.42403</v>
      </c>
      <c r="E20" s="76">
        <v>404586.70916</v>
      </c>
      <c r="F20" s="77">
        <f t="shared" si="0"/>
        <v>55.80272161699785</v>
      </c>
      <c r="G20" s="77">
        <f t="shared" si="1"/>
        <v>112.6342842073645</v>
      </c>
      <c r="H20" s="76">
        <v>114902.78391</v>
      </c>
      <c r="I20" s="76">
        <v>264448.75257</v>
      </c>
      <c r="J20" s="76">
        <v>122681.71167</v>
      </c>
      <c r="K20" s="78">
        <f t="shared" si="2"/>
        <v>46.39148813436961</v>
      </c>
      <c r="L20" s="79">
        <f t="shared" si="3"/>
        <v>106.77000808448037</v>
      </c>
      <c r="M20" s="80">
        <v>82650.71194</v>
      </c>
      <c r="N20" s="80">
        <v>3631.97648</v>
      </c>
      <c r="O20" s="80">
        <v>8379.69499</v>
      </c>
      <c r="P20" s="80">
        <v>325117.78148</v>
      </c>
      <c r="Q20" s="80">
        <v>766803.9617000001</v>
      </c>
      <c r="R20" s="80">
        <v>378375.05363</v>
      </c>
      <c r="S20" s="78">
        <f t="shared" si="4"/>
        <v>49.344431240436556</v>
      </c>
      <c r="T20" s="79">
        <f t="shared" si="5"/>
        <v>116.38091645051291</v>
      </c>
      <c r="U20" s="80">
        <f t="shared" si="6"/>
        <v>26211.655530000047</v>
      </c>
      <c r="V20" s="80">
        <v>373917.10019</v>
      </c>
      <c r="W20" s="80">
        <v>202810.05786</v>
      </c>
      <c r="X20" s="79">
        <f t="shared" si="7"/>
        <v>54.239310734102645</v>
      </c>
      <c r="Y20" s="80">
        <v>52064.6719</v>
      </c>
      <c r="Z20" s="80">
        <v>22898.210420000003</v>
      </c>
      <c r="AA20" s="79">
        <f t="shared" si="8"/>
        <v>43.98032213471031</v>
      </c>
      <c r="AB20" s="79">
        <v>0</v>
      </c>
      <c r="AC20" s="79">
        <v>0</v>
      </c>
      <c r="AD20" s="79"/>
      <c r="AE20" s="80">
        <v>23432.924420000003</v>
      </c>
      <c r="AF20" s="80">
        <v>8003.21267</v>
      </c>
      <c r="AG20" s="79">
        <f t="shared" si="9"/>
        <v>34.15370837439845</v>
      </c>
      <c r="AH20" s="80">
        <v>4318.0828200000005</v>
      </c>
      <c r="AI20" s="80">
        <v>1067.11932</v>
      </c>
      <c r="AJ20" s="79">
        <f t="shared" si="10"/>
        <v>24.71280344734101</v>
      </c>
      <c r="AK20" s="80">
        <v>1905.9</v>
      </c>
      <c r="AL20" s="80">
        <v>905.3025</v>
      </c>
      <c r="AM20" s="79">
        <f t="shared" si="16"/>
        <v>47.5</v>
      </c>
      <c r="AN20" s="80">
        <v>18.3</v>
      </c>
      <c r="AO20" s="80">
        <v>7.67121</v>
      </c>
      <c r="AP20" s="79">
        <f t="shared" si="22"/>
        <v>41.91918032786886</v>
      </c>
      <c r="AQ20" s="80">
        <v>243231.68185</v>
      </c>
      <c r="AR20" s="80">
        <v>452397.91365999996</v>
      </c>
      <c r="AS20" s="80">
        <v>276491.87074000004</v>
      </c>
      <c r="AT20" s="79">
        <f t="shared" si="11"/>
        <v>61.116964157309916</v>
      </c>
      <c r="AU20" s="79">
        <f t="shared" si="17"/>
        <v>113.67428315136657</v>
      </c>
      <c r="AV20" s="83">
        <v>4159.8144</v>
      </c>
      <c r="AW20" s="83">
        <v>38330.8</v>
      </c>
      <c r="AX20" s="83">
        <v>18207.13</v>
      </c>
      <c r="AY20" s="79">
        <f t="shared" si="12"/>
        <v>47.5</v>
      </c>
      <c r="AZ20" s="79">
        <f t="shared" si="18"/>
        <v>437.69092197959606</v>
      </c>
      <c r="BA20" s="76">
        <v>50600.34611</v>
      </c>
      <c r="BB20" s="76">
        <v>75180.57966</v>
      </c>
      <c r="BC20" s="76">
        <v>65240.285240000005</v>
      </c>
      <c r="BD20" s="79">
        <f t="shared" si="13"/>
        <v>86.77810883481555</v>
      </c>
      <c r="BE20" s="81">
        <f t="shared" si="19"/>
        <v>128.93248812601848</v>
      </c>
      <c r="BF20" s="76">
        <v>186789.20212</v>
      </c>
      <c r="BG20" s="76">
        <v>338736.535</v>
      </c>
      <c r="BH20" s="76">
        <v>192894.4565</v>
      </c>
      <c r="BI20" s="79">
        <f t="shared" si="14"/>
        <v>56.945276511138665</v>
      </c>
      <c r="BJ20" s="79">
        <f t="shared" si="20"/>
        <v>103.26852639805044</v>
      </c>
      <c r="BK20" s="82">
        <v>1682.3192199999999</v>
      </c>
      <c r="BL20" s="82">
        <v>149.999</v>
      </c>
      <c r="BM20" s="82">
        <v>149.999</v>
      </c>
      <c r="BN20" s="81"/>
      <c r="BO20" s="81"/>
      <c r="BP20" s="82">
        <v>-1120.1894</v>
      </c>
      <c r="BQ20" s="82">
        <v>-1120.1894</v>
      </c>
      <c r="BR20" s="81">
        <f t="shared" si="21"/>
        <v>100</v>
      </c>
      <c r="BS20" s="82"/>
      <c r="BT20" s="82"/>
      <c r="BU20" s="82"/>
      <c r="BV20" s="82">
        <v>0</v>
      </c>
      <c r="BW20" s="82"/>
      <c r="BX20" s="82">
        <v>0</v>
      </c>
      <c r="BY20" s="81"/>
      <c r="BZ20" s="81"/>
      <c r="CA20" s="81"/>
      <c r="CB20" s="82">
        <v>19408.55312</v>
      </c>
      <c r="CC20" s="82">
        <v>19408.55312</v>
      </c>
      <c r="CD20" s="82">
        <v>0</v>
      </c>
      <c r="CE20" s="82">
        <v>0</v>
      </c>
      <c r="CF20" s="82">
        <v>14173.3856</v>
      </c>
      <c r="CG20" s="82">
        <v>14173.3856</v>
      </c>
      <c r="CH20" s="82">
        <v>0</v>
      </c>
      <c r="CI20" s="82">
        <v>0</v>
      </c>
      <c r="CJ20" s="81">
        <f t="shared" si="23"/>
        <v>73.02649255907026</v>
      </c>
      <c r="CK20" s="81">
        <f t="shared" si="24"/>
        <v>73.02649255907026</v>
      </c>
      <c r="CL20" s="81">
        <f t="shared" si="25"/>
      </c>
      <c r="CM20" s="81">
        <f t="shared" si="26"/>
      </c>
    </row>
    <row r="21" spans="1:91" ht="12">
      <c r="A21" s="21" t="s">
        <v>34</v>
      </c>
      <c r="B21" s="22" t="s">
        <v>35</v>
      </c>
      <c r="C21" s="54">
        <v>221102.1049</v>
      </c>
      <c r="D21" s="54">
        <v>691537.79257</v>
      </c>
      <c r="E21" s="54">
        <v>277105.72251</v>
      </c>
      <c r="F21" s="51">
        <f t="shared" si="0"/>
        <v>40.07094413165428</v>
      </c>
      <c r="G21" s="51">
        <f t="shared" si="1"/>
        <v>125.32930097401346</v>
      </c>
      <c r="H21" s="54">
        <v>85550.51801</v>
      </c>
      <c r="I21" s="54">
        <v>195412.5</v>
      </c>
      <c r="J21" s="54">
        <v>87816.493</v>
      </c>
      <c r="K21" s="50">
        <f t="shared" si="2"/>
        <v>44.93903562975757</v>
      </c>
      <c r="L21" s="52">
        <f t="shared" si="3"/>
        <v>102.64869815251747</v>
      </c>
      <c r="M21" s="55">
        <v>62253.990340000004</v>
      </c>
      <c r="N21" s="55">
        <v>4299.1907599999995</v>
      </c>
      <c r="O21" s="55">
        <v>4209.3883399999995</v>
      </c>
      <c r="P21" s="55">
        <v>227390.15178</v>
      </c>
      <c r="Q21" s="55">
        <v>721355.6529600001</v>
      </c>
      <c r="R21" s="55">
        <v>289109.21241000004</v>
      </c>
      <c r="S21" s="50">
        <f t="shared" si="4"/>
        <v>40.07859524267587</v>
      </c>
      <c r="T21" s="52">
        <f t="shared" si="5"/>
        <v>127.1423630913063</v>
      </c>
      <c r="U21" s="55">
        <f t="shared" si="6"/>
        <v>-12003.489900000044</v>
      </c>
      <c r="V21" s="55">
        <v>281056.063</v>
      </c>
      <c r="W21" s="55">
        <v>159752.15998</v>
      </c>
      <c r="X21" s="52">
        <f t="shared" si="7"/>
        <v>56.839962203555096</v>
      </c>
      <c r="Y21" s="55">
        <v>209851.84</v>
      </c>
      <c r="Z21" s="55">
        <v>37650.19427</v>
      </c>
      <c r="AA21" s="52">
        <f t="shared" si="8"/>
        <v>17.941321967917936</v>
      </c>
      <c r="AB21" s="52">
        <v>0</v>
      </c>
      <c r="AC21" s="52">
        <v>0</v>
      </c>
      <c r="AD21" s="52"/>
      <c r="AE21" s="55">
        <v>14944.757</v>
      </c>
      <c r="AF21" s="55">
        <v>2646.6504</v>
      </c>
      <c r="AG21" s="52">
        <f t="shared" si="9"/>
        <v>17.709557940620915</v>
      </c>
      <c r="AH21" s="55">
        <v>2489.4</v>
      </c>
      <c r="AI21" s="55">
        <v>1318.60148</v>
      </c>
      <c r="AJ21" s="52">
        <f t="shared" si="10"/>
        <v>52.968646260143004</v>
      </c>
      <c r="AK21" s="55">
        <v>1677</v>
      </c>
      <c r="AL21" s="55">
        <v>868.925</v>
      </c>
      <c r="AM21" s="52">
        <f t="shared" si="16"/>
        <v>51.81425163983303</v>
      </c>
      <c r="AN21" s="55">
        <v>150</v>
      </c>
      <c r="AO21" s="55">
        <v>3.03009</v>
      </c>
      <c r="AP21" s="52">
        <f t="shared" si="22"/>
        <v>2.02006</v>
      </c>
      <c r="AQ21" s="55">
        <v>136194.46433999998</v>
      </c>
      <c r="AR21" s="55">
        <v>495960.28999</v>
      </c>
      <c r="AS21" s="55">
        <v>189381.48292999997</v>
      </c>
      <c r="AT21" s="52">
        <f t="shared" si="11"/>
        <v>38.18480768567549</v>
      </c>
      <c r="AU21" s="52">
        <f t="shared" si="17"/>
        <v>139.05226166698105</v>
      </c>
      <c r="AV21" s="56">
        <v>3024.864</v>
      </c>
      <c r="AW21" s="56">
        <v>43440.7</v>
      </c>
      <c r="AX21" s="56">
        <v>20634.3325</v>
      </c>
      <c r="AY21" s="52">
        <f t="shared" si="12"/>
        <v>47.5</v>
      </c>
      <c r="AZ21" s="52">
        <f t="shared" si="18"/>
        <v>682.1573631078951</v>
      </c>
      <c r="BA21" s="54">
        <v>8116.59557</v>
      </c>
      <c r="BB21" s="54">
        <v>192146.00799</v>
      </c>
      <c r="BC21" s="54">
        <v>27350.303829999997</v>
      </c>
      <c r="BD21" s="52">
        <f t="shared" si="13"/>
        <v>14.234125452881335</v>
      </c>
      <c r="BE21" s="53">
        <f t="shared" si="19"/>
        <v>336.96768052716953</v>
      </c>
      <c r="BF21" s="54">
        <v>124538.81077</v>
      </c>
      <c r="BG21" s="54">
        <v>259923.582</v>
      </c>
      <c r="BH21" s="54">
        <v>140946.8466</v>
      </c>
      <c r="BI21" s="52">
        <f t="shared" si="14"/>
        <v>54.22626354849173</v>
      </c>
      <c r="BJ21" s="52">
        <f t="shared" si="20"/>
        <v>113.17503814959547</v>
      </c>
      <c r="BK21" s="57">
        <v>514.194</v>
      </c>
      <c r="BL21" s="57">
        <v>450</v>
      </c>
      <c r="BM21" s="57">
        <v>450</v>
      </c>
      <c r="BN21" s="53"/>
      <c r="BO21" s="53"/>
      <c r="BP21" s="57">
        <v>-794.97554</v>
      </c>
      <c r="BQ21" s="57">
        <v>-794.97554</v>
      </c>
      <c r="BR21" s="57">
        <f t="shared" si="21"/>
        <v>100</v>
      </c>
      <c r="BS21" s="57"/>
      <c r="BT21" s="57"/>
      <c r="BU21" s="57"/>
      <c r="BV21" s="57">
        <v>0</v>
      </c>
      <c r="BW21" s="57"/>
      <c r="BX21" s="57">
        <v>0</v>
      </c>
      <c r="BY21" s="53"/>
      <c r="BZ21" s="53"/>
      <c r="CA21" s="53"/>
      <c r="CB21" s="57">
        <v>6078</v>
      </c>
      <c r="CC21" s="57">
        <v>6078</v>
      </c>
      <c r="CD21" s="57">
        <v>0</v>
      </c>
      <c r="CE21" s="57">
        <v>0</v>
      </c>
      <c r="CF21" s="57">
        <v>6078</v>
      </c>
      <c r="CG21" s="57">
        <v>6078</v>
      </c>
      <c r="CH21" s="57">
        <v>0</v>
      </c>
      <c r="CI21" s="57">
        <v>0</v>
      </c>
      <c r="CJ21" s="53">
        <f t="shared" si="23"/>
        <v>100</v>
      </c>
      <c r="CK21" s="53">
        <f t="shared" si="24"/>
        <v>100</v>
      </c>
      <c r="CL21" s="53">
        <f t="shared" si="25"/>
      </c>
      <c r="CM21" s="53">
        <f t="shared" si="26"/>
      </c>
    </row>
    <row r="22" spans="1:91" ht="12">
      <c r="A22" s="74" t="s">
        <v>36</v>
      </c>
      <c r="B22" s="75" t="s">
        <v>37</v>
      </c>
      <c r="C22" s="76">
        <v>209282.67862</v>
      </c>
      <c r="D22" s="76">
        <v>391608.27100999997</v>
      </c>
      <c r="E22" s="76">
        <v>203104.68787999998</v>
      </c>
      <c r="F22" s="77">
        <f t="shared" si="0"/>
        <v>51.86424876986665</v>
      </c>
      <c r="G22" s="77">
        <f t="shared" si="1"/>
        <v>97.04801621388957</v>
      </c>
      <c r="H22" s="76">
        <v>74833.47039</v>
      </c>
      <c r="I22" s="76">
        <v>132901.7</v>
      </c>
      <c r="J22" s="76">
        <v>67534.18577</v>
      </c>
      <c r="K22" s="78">
        <f t="shared" si="2"/>
        <v>50.815140641541824</v>
      </c>
      <c r="L22" s="79">
        <f t="shared" si="3"/>
        <v>90.24596269295108</v>
      </c>
      <c r="M22" s="80">
        <v>53587.52143</v>
      </c>
      <c r="N22" s="80">
        <v>1387.82132</v>
      </c>
      <c r="O22" s="80">
        <v>1808.8153200000002</v>
      </c>
      <c r="P22" s="80">
        <v>201888.93880999996</v>
      </c>
      <c r="Q22" s="80">
        <v>413739.33882</v>
      </c>
      <c r="R22" s="80">
        <v>192448.64655</v>
      </c>
      <c r="S22" s="78">
        <f t="shared" si="4"/>
        <v>46.514466596014465</v>
      </c>
      <c r="T22" s="79">
        <f t="shared" si="5"/>
        <v>95.32401709789345</v>
      </c>
      <c r="U22" s="80">
        <f t="shared" si="6"/>
        <v>10656.041329999978</v>
      </c>
      <c r="V22" s="80">
        <v>169449.144</v>
      </c>
      <c r="W22" s="80">
        <v>95075.27266</v>
      </c>
      <c r="X22" s="79">
        <f t="shared" si="7"/>
        <v>56.10844080746729</v>
      </c>
      <c r="Y22" s="80">
        <v>43936.35</v>
      </c>
      <c r="Z22" s="80">
        <v>20339.68288</v>
      </c>
      <c r="AA22" s="79">
        <f t="shared" si="8"/>
        <v>46.29351978487062</v>
      </c>
      <c r="AB22" s="79">
        <v>0</v>
      </c>
      <c r="AC22" s="79">
        <v>0</v>
      </c>
      <c r="AD22" s="79"/>
      <c r="AE22" s="80">
        <v>12804.483</v>
      </c>
      <c r="AF22" s="80">
        <v>4821.02541</v>
      </c>
      <c r="AG22" s="79">
        <f t="shared" si="9"/>
        <v>37.65107431514416</v>
      </c>
      <c r="AH22" s="80">
        <v>25072.35511</v>
      </c>
      <c r="AI22" s="80">
        <v>13192.548060000001</v>
      </c>
      <c r="AJ22" s="79">
        <f t="shared" si="10"/>
        <v>52.61790526705731</v>
      </c>
      <c r="AK22" s="80">
        <v>3576.6</v>
      </c>
      <c r="AL22" s="80">
        <v>1764.85</v>
      </c>
      <c r="AM22" s="79">
        <f t="shared" si="16"/>
        <v>49.34434938209473</v>
      </c>
      <c r="AN22" s="80">
        <v>0</v>
      </c>
      <c r="AO22" s="80">
        <v>0</v>
      </c>
      <c r="AP22" s="79"/>
      <c r="AQ22" s="80">
        <v>134253.05250999998</v>
      </c>
      <c r="AR22" s="80">
        <v>258370.71067000003</v>
      </c>
      <c r="AS22" s="80">
        <v>135616.77177</v>
      </c>
      <c r="AT22" s="79">
        <f t="shared" si="11"/>
        <v>52.489220398984926</v>
      </c>
      <c r="AU22" s="79">
        <f t="shared" si="17"/>
        <v>101.01578268389721</v>
      </c>
      <c r="AV22" s="83">
        <v>28870.0416</v>
      </c>
      <c r="AW22" s="83">
        <v>69559.7</v>
      </c>
      <c r="AX22" s="83">
        <v>33040.8575</v>
      </c>
      <c r="AY22" s="79">
        <f t="shared" si="12"/>
        <v>47.5</v>
      </c>
      <c r="AZ22" s="79">
        <f t="shared" si="18"/>
        <v>114.44686487739595</v>
      </c>
      <c r="BA22" s="76">
        <v>5740.553400000001</v>
      </c>
      <c r="BB22" s="76">
        <v>17291.34267</v>
      </c>
      <c r="BC22" s="76">
        <v>11202.35017</v>
      </c>
      <c r="BD22" s="79">
        <f t="shared" si="13"/>
        <v>64.78588958528805</v>
      </c>
      <c r="BE22" s="81">
        <f t="shared" si="19"/>
        <v>195.14408088251557</v>
      </c>
      <c r="BF22" s="76">
        <v>99478.55751</v>
      </c>
      <c r="BG22" s="76">
        <v>171444.668</v>
      </c>
      <c r="BH22" s="76">
        <v>91298.56409999999</v>
      </c>
      <c r="BI22" s="79">
        <f t="shared" si="14"/>
        <v>53.2524954931815</v>
      </c>
      <c r="BJ22" s="79">
        <f t="shared" si="20"/>
        <v>91.77712904695294</v>
      </c>
      <c r="BK22" s="82">
        <v>163.9</v>
      </c>
      <c r="BL22" s="82">
        <v>75</v>
      </c>
      <c r="BM22" s="82">
        <v>75</v>
      </c>
      <c r="BN22" s="81">
        <f t="shared" si="15"/>
        <v>100</v>
      </c>
      <c r="BO22" s="81"/>
      <c r="BP22" s="82">
        <v>-505.59466</v>
      </c>
      <c r="BQ22" s="82">
        <v>-505.59466</v>
      </c>
      <c r="BR22" s="81">
        <f t="shared" si="21"/>
        <v>100</v>
      </c>
      <c r="BS22" s="82"/>
      <c r="BT22" s="82"/>
      <c r="BU22" s="82"/>
      <c r="BV22" s="82">
        <v>0</v>
      </c>
      <c r="BW22" s="82"/>
      <c r="BX22" s="82">
        <v>0</v>
      </c>
      <c r="BY22" s="81"/>
      <c r="BZ22" s="81"/>
      <c r="CA22" s="81"/>
      <c r="CB22" s="82">
        <v>0</v>
      </c>
      <c r="CC22" s="82">
        <v>0</v>
      </c>
      <c r="CD22" s="82">
        <v>0</v>
      </c>
      <c r="CE22" s="82">
        <v>0</v>
      </c>
      <c r="CF22" s="82">
        <v>0</v>
      </c>
      <c r="CG22" s="82">
        <v>0</v>
      </c>
      <c r="CH22" s="82">
        <v>0</v>
      </c>
      <c r="CI22" s="82">
        <v>0</v>
      </c>
      <c r="CJ22" s="81">
        <f t="shared" si="23"/>
      </c>
      <c r="CK22" s="81">
        <f t="shared" si="24"/>
      </c>
      <c r="CL22" s="81">
        <f t="shared" si="25"/>
      </c>
      <c r="CM22" s="81">
        <f t="shared" si="26"/>
      </c>
    </row>
    <row r="23" spans="1:91" ht="12">
      <c r="A23" s="21" t="s">
        <v>38</v>
      </c>
      <c r="B23" s="22" t="s">
        <v>39</v>
      </c>
      <c r="C23" s="54">
        <v>304337.18458</v>
      </c>
      <c r="D23" s="54">
        <v>605860.3999099999</v>
      </c>
      <c r="E23" s="54">
        <v>312630.83706</v>
      </c>
      <c r="F23" s="51">
        <f t="shared" si="0"/>
        <v>51.601134041181936</v>
      </c>
      <c r="G23" s="51">
        <f t="shared" si="1"/>
        <v>102.72515252825436</v>
      </c>
      <c r="H23" s="54">
        <v>101178.50101</v>
      </c>
      <c r="I23" s="54">
        <v>220984.48896000002</v>
      </c>
      <c r="J23" s="54">
        <v>109401.2344</v>
      </c>
      <c r="K23" s="50">
        <f t="shared" si="2"/>
        <v>49.50629562955548</v>
      </c>
      <c r="L23" s="52">
        <f t="shared" si="3"/>
        <v>108.12695711827882</v>
      </c>
      <c r="M23" s="55">
        <v>74896.836</v>
      </c>
      <c r="N23" s="55">
        <v>5467.3875800000005</v>
      </c>
      <c r="O23" s="55">
        <v>2150.02606</v>
      </c>
      <c r="P23" s="55">
        <v>274819.26654000004</v>
      </c>
      <c r="Q23" s="55">
        <v>623037.73705</v>
      </c>
      <c r="R23" s="55">
        <v>285107.22753</v>
      </c>
      <c r="S23" s="50">
        <f t="shared" si="4"/>
        <v>45.760828048706074</v>
      </c>
      <c r="T23" s="52">
        <f t="shared" si="5"/>
        <v>103.74353702326853</v>
      </c>
      <c r="U23" s="55">
        <f t="shared" si="6"/>
        <v>27523.609530000016</v>
      </c>
      <c r="V23" s="55">
        <v>339377.8245</v>
      </c>
      <c r="W23" s="55">
        <v>165405.27118</v>
      </c>
      <c r="X23" s="52">
        <f t="shared" si="7"/>
        <v>48.73779582495969</v>
      </c>
      <c r="Y23" s="55">
        <v>41176.228</v>
      </c>
      <c r="Z23" s="55">
        <v>18226.46352</v>
      </c>
      <c r="AA23" s="52">
        <f t="shared" si="8"/>
        <v>44.26452932988422</v>
      </c>
      <c r="AB23" s="52">
        <v>0</v>
      </c>
      <c r="AC23" s="52">
        <v>0</v>
      </c>
      <c r="AD23" s="52"/>
      <c r="AE23" s="55">
        <v>26167.98355</v>
      </c>
      <c r="AF23" s="55">
        <v>10158.05935</v>
      </c>
      <c r="AG23" s="52">
        <f t="shared" si="9"/>
        <v>38.81865536406606</v>
      </c>
      <c r="AH23" s="55">
        <v>8885.24</v>
      </c>
      <c r="AI23" s="55">
        <v>3699.62729</v>
      </c>
      <c r="AJ23" s="52">
        <f t="shared" si="10"/>
        <v>41.63789937019146</v>
      </c>
      <c r="AK23" s="55">
        <v>2053</v>
      </c>
      <c r="AL23" s="55">
        <v>950.575</v>
      </c>
      <c r="AM23" s="52">
        <f t="shared" si="16"/>
        <v>46.30175353141744</v>
      </c>
      <c r="AN23" s="55">
        <v>1900</v>
      </c>
      <c r="AO23" s="55">
        <v>637.7590799999999</v>
      </c>
      <c r="AP23" s="52">
        <f t="shared" si="22"/>
        <v>33.56626736842105</v>
      </c>
      <c r="AQ23" s="55">
        <v>203870.92072999998</v>
      </c>
      <c r="AR23" s="55">
        <v>385805.34050000005</v>
      </c>
      <c r="AS23" s="55">
        <v>205260.03421000004</v>
      </c>
      <c r="AT23" s="52">
        <f t="shared" si="11"/>
        <v>53.20300489982461</v>
      </c>
      <c r="AU23" s="52">
        <f t="shared" si="17"/>
        <v>100.68136911091885</v>
      </c>
      <c r="AV23" s="56">
        <v>16644.204</v>
      </c>
      <c r="AW23" s="56">
        <v>61270.2</v>
      </c>
      <c r="AX23" s="56">
        <v>29103.345</v>
      </c>
      <c r="AY23" s="52">
        <f t="shared" si="12"/>
        <v>47.5</v>
      </c>
      <c r="AZ23" s="52">
        <f t="shared" si="18"/>
        <v>174.85573356346748</v>
      </c>
      <c r="BA23" s="54">
        <v>11532.680980000001</v>
      </c>
      <c r="BB23" s="54">
        <v>7237.3805</v>
      </c>
      <c r="BC23" s="54">
        <v>5464.81591</v>
      </c>
      <c r="BD23" s="52">
        <f t="shared" si="13"/>
        <v>75.50820231159602</v>
      </c>
      <c r="BE23" s="53">
        <f t="shared" si="19"/>
        <v>47.385477145141664</v>
      </c>
      <c r="BF23" s="54">
        <v>175390.23575</v>
      </c>
      <c r="BG23" s="54">
        <v>316734.696</v>
      </c>
      <c r="BH23" s="54">
        <v>170128.80930000002</v>
      </c>
      <c r="BI23" s="52">
        <f t="shared" si="14"/>
        <v>53.71334793710128</v>
      </c>
      <c r="BJ23" s="52">
        <f t="shared" si="20"/>
        <v>97.00015999892972</v>
      </c>
      <c r="BK23" s="57">
        <v>303.8</v>
      </c>
      <c r="BL23" s="57">
        <v>563.064</v>
      </c>
      <c r="BM23" s="57">
        <v>563.064</v>
      </c>
      <c r="BN23" s="53">
        <f t="shared" si="15"/>
        <v>100</v>
      </c>
      <c r="BO23" s="53">
        <f>BM23/BK23*100</f>
        <v>185.3403554970375</v>
      </c>
      <c r="BP23" s="57">
        <v>-2195.43155</v>
      </c>
      <c r="BQ23" s="57">
        <v>-2195.43155</v>
      </c>
      <c r="BR23" s="53">
        <f t="shared" si="21"/>
        <v>100</v>
      </c>
      <c r="BS23" s="57"/>
      <c r="BT23" s="57"/>
      <c r="BU23" s="57"/>
      <c r="BV23" s="57">
        <v>0</v>
      </c>
      <c r="BW23" s="57"/>
      <c r="BX23" s="57">
        <v>0</v>
      </c>
      <c r="BY23" s="53"/>
      <c r="BZ23" s="53"/>
      <c r="CA23" s="53"/>
      <c r="CB23" s="57">
        <v>37800</v>
      </c>
      <c r="CC23" s="57">
        <v>26900</v>
      </c>
      <c r="CD23" s="57">
        <v>10900</v>
      </c>
      <c r="CE23" s="57">
        <v>0</v>
      </c>
      <c r="CF23" s="57">
        <v>29500</v>
      </c>
      <c r="CG23" s="57">
        <v>22900</v>
      </c>
      <c r="CH23" s="57">
        <v>6600</v>
      </c>
      <c r="CI23" s="57">
        <v>0</v>
      </c>
      <c r="CJ23" s="53">
        <f t="shared" si="23"/>
        <v>78.04232804232805</v>
      </c>
      <c r="CK23" s="53">
        <f t="shared" si="24"/>
        <v>85.13011152416357</v>
      </c>
      <c r="CL23" s="53">
        <f t="shared" si="25"/>
        <v>60.550458715596335</v>
      </c>
      <c r="CM23" s="53">
        <f t="shared" si="26"/>
      </c>
    </row>
    <row r="24" spans="1:91" ht="12">
      <c r="A24" s="74" t="s">
        <v>40</v>
      </c>
      <c r="B24" s="75" t="s">
        <v>88</v>
      </c>
      <c r="C24" s="76">
        <v>247973.00297</v>
      </c>
      <c r="D24" s="76">
        <v>557510.70688</v>
      </c>
      <c r="E24" s="76">
        <v>265597.70286</v>
      </c>
      <c r="F24" s="77">
        <f t="shared" si="0"/>
        <v>47.63992862959813</v>
      </c>
      <c r="G24" s="77">
        <f t="shared" si="1"/>
        <v>107.10750754271918</v>
      </c>
      <c r="H24" s="76">
        <v>91224.50573</v>
      </c>
      <c r="I24" s="76">
        <v>200491.35</v>
      </c>
      <c r="J24" s="76">
        <v>95093.17408</v>
      </c>
      <c r="K24" s="78">
        <f t="shared" si="2"/>
        <v>47.4300632321544</v>
      </c>
      <c r="L24" s="79">
        <f t="shared" si="3"/>
        <v>104.24082138789572</v>
      </c>
      <c r="M24" s="80">
        <v>77651.40243</v>
      </c>
      <c r="N24" s="80">
        <v>3767.727</v>
      </c>
      <c r="O24" s="80">
        <v>2147.98101</v>
      </c>
      <c r="P24" s="80">
        <v>241117.71948</v>
      </c>
      <c r="Q24" s="80">
        <v>617741.28687</v>
      </c>
      <c r="R24" s="80">
        <v>253425.47988</v>
      </c>
      <c r="S24" s="78">
        <f t="shared" si="4"/>
        <v>41.024533290314444</v>
      </c>
      <c r="T24" s="79">
        <f t="shared" si="5"/>
        <v>105.10446118457955</v>
      </c>
      <c r="U24" s="80">
        <f t="shared" si="6"/>
        <v>12172.22298000002</v>
      </c>
      <c r="V24" s="80">
        <v>323072.88154000003</v>
      </c>
      <c r="W24" s="80">
        <v>169592.95197999998</v>
      </c>
      <c r="X24" s="79">
        <f t="shared" si="7"/>
        <v>52.493713236343694</v>
      </c>
      <c r="Y24" s="80">
        <v>56900</v>
      </c>
      <c r="Z24" s="80">
        <v>25869.11967</v>
      </c>
      <c r="AA24" s="79">
        <f t="shared" si="8"/>
        <v>45.46418219683655</v>
      </c>
      <c r="AB24" s="79">
        <v>0</v>
      </c>
      <c r="AC24" s="79">
        <v>0</v>
      </c>
      <c r="AD24" s="79"/>
      <c r="AE24" s="80">
        <v>21304.17</v>
      </c>
      <c r="AF24" s="80">
        <v>3660.72952</v>
      </c>
      <c r="AG24" s="79">
        <f t="shared" si="9"/>
        <v>17.183159541066374</v>
      </c>
      <c r="AH24" s="80">
        <v>1443.4</v>
      </c>
      <c r="AI24" s="80">
        <v>620.3304899999999</v>
      </c>
      <c r="AJ24" s="79">
        <f t="shared" si="10"/>
        <v>42.977032700568095</v>
      </c>
      <c r="AK24" s="80">
        <v>3388.546</v>
      </c>
      <c r="AL24" s="80">
        <v>1711.121</v>
      </c>
      <c r="AM24" s="79">
        <f t="shared" si="16"/>
        <v>50.49720440566544</v>
      </c>
      <c r="AN24" s="80">
        <v>0</v>
      </c>
      <c r="AO24" s="80">
        <v>0</v>
      </c>
      <c r="AP24" s="79"/>
      <c r="AQ24" s="80">
        <v>157992.91683</v>
      </c>
      <c r="AR24" s="80">
        <v>357455.42705999996</v>
      </c>
      <c r="AS24" s="80">
        <v>170563.97576</v>
      </c>
      <c r="AT24" s="79">
        <f t="shared" si="11"/>
        <v>47.716152238295805</v>
      </c>
      <c r="AU24" s="79">
        <f t="shared" si="17"/>
        <v>107.95672311280032</v>
      </c>
      <c r="AV24" s="83">
        <v>9411.0768</v>
      </c>
      <c r="AW24" s="83">
        <v>59413.6</v>
      </c>
      <c r="AX24" s="83">
        <v>28221.46</v>
      </c>
      <c r="AY24" s="79">
        <f t="shared" si="12"/>
        <v>47.5</v>
      </c>
      <c r="AZ24" s="79">
        <f t="shared" si="18"/>
        <v>299.87493035865987</v>
      </c>
      <c r="BA24" s="76">
        <v>20118.103030000002</v>
      </c>
      <c r="BB24" s="76">
        <v>39752.45106</v>
      </c>
      <c r="BC24" s="76">
        <v>4919.740059999999</v>
      </c>
      <c r="BD24" s="79">
        <f t="shared" si="13"/>
        <v>12.375941429559738</v>
      </c>
      <c r="BE24" s="81">
        <f t="shared" si="19"/>
        <v>24.454293989168416</v>
      </c>
      <c r="BF24" s="76">
        <v>126247.273</v>
      </c>
      <c r="BG24" s="76">
        <v>256841.944</v>
      </c>
      <c r="BH24" s="76">
        <v>135975.3437</v>
      </c>
      <c r="BI24" s="79">
        <f t="shared" si="14"/>
        <v>52.94125312336057</v>
      </c>
      <c r="BJ24" s="79">
        <f t="shared" si="20"/>
        <v>107.70556897494332</v>
      </c>
      <c r="BK24" s="82">
        <v>2216.464</v>
      </c>
      <c r="BL24" s="82">
        <v>1447.432</v>
      </c>
      <c r="BM24" s="82">
        <v>1447.432</v>
      </c>
      <c r="BN24" s="81">
        <f t="shared" si="15"/>
        <v>100</v>
      </c>
      <c r="BO24" s="81">
        <f>BM24/BK24*100</f>
        <v>65.30365483039652</v>
      </c>
      <c r="BP24" s="82">
        <v>-436.07018</v>
      </c>
      <c r="BQ24" s="82">
        <v>-436.07018</v>
      </c>
      <c r="BR24" s="81">
        <f t="shared" si="21"/>
        <v>100</v>
      </c>
      <c r="BS24" s="82"/>
      <c r="BT24" s="82"/>
      <c r="BU24" s="82"/>
      <c r="BV24" s="82">
        <v>0</v>
      </c>
      <c r="BW24" s="82"/>
      <c r="BX24" s="82">
        <v>0</v>
      </c>
      <c r="BY24" s="81"/>
      <c r="BZ24" s="81"/>
      <c r="CA24" s="81"/>
      <c r="CB24" s="82">
        <v>0</v>
      </c>
      <c r="CC24" s="82">
        <v>0</v>
      </c>
      <c r="CD24" s="82">
        <v>0</v>
      </c>
      <c r="CE24" s="82">
        <v>0</v>
      </c>
      <c r="CF24" s="82">
        <v>0</v>
      </c>
      <c r="CG24" s="82">
        <v>0</v>
      </c>
      <c r="CH24" s="82">
        <v>0</v>
      </c>
      <c r="CI24" s="82">
        <v>0</v>
      </c>
      <c r="CJ24" s="81">
        <f t="shared" si="23"/>
      </c>
      <c r="CK24" s="81">
        <f t="shared" si="24"/>
      </c>
      <c r="CL24" s="81">
        <f t="shared" si="25"/>
      </c>
      <c r="CM24" s="81">
        <f t="shared" si="26"/>
      </c>
    </row>
    <row r="25" spans="1:91" ht="12">
      <c r="A25" s="21" t="s">
        <v>41</v>
      </c>
      <c r="B25" s="22" t="s">
        <v>87</v>
      </c>
      <c r="C25" s="54">
        <v>208426.2808</v>
      </c>
      <c r="D25" s="54">
        <v>412050.96273</v>
      </c>
      <c r="E25" s="54">
        <v>216591.82111000002</v>
      </c>
      <c r="F25" s="51">
        <f t="shared" si="0"/>
        <v>52.56432837214937</v>
      </c>
      <c r="G25" s="51">
        <f t="shared" si="1"/>
        <v>103.91771147028979</v>
      </c>
      <c r="H25" s="54">
        <v>35334.651509999996</v>
      </c>
      <c r="I25" s="54">
        <v>79588.8</v>
      </c>
      <c r="J25" s="54">
        <v>35970.18832</v>
      </c>
      <c r="K25" s="50">
        <f t="shared" si="2"/>
        <v>45.19503789477917</v>
      </c>
      <c r="L25" s="52">
        <f t="shared" si="3"/>
        <v>101.79862198391893</v>
      </c>
      <c r="M25" s="55">
        <v>25408.82275</v>
      </c>
      <c r="N25" s="55">
        <v>1332.04581</v>
      </c>
      <c r="O25" s="55">
        <v>1704.0631899999998</v>
      </c>
      <c r="P25" s="55">
        <v>212390.01034</v>
      </c>
      <c r="Q25" s="55">
        <v>426360.78182</v>
      </c>
      <c r="R25" s="55">
        <v>210263.52784999998</v>
      </c>
      <c r="S25" s="50">
        <f t="shared" si="4"/>
        <v>49.315869755292965</v>
      </c>
      <c r="T25" s="52">
        <f t="shared" si="5"/>
        <v>98.99878412991464</v>
      </c>
      <c r="U25" s="55">
        <f t="shared" si="6"/>
        <v>6328.293260000035</v>
      </c>
      <c r="V25" s="55">
        <v>166148.79183</v>
      </c>
      <c r="W25" s="55">
        <v>92875.22706</v>
      </c>
      <c r="X25" s="52">
        <f t="shared" si="7"/>
        <v>55.89882781394403</v>
      </c>
      <c r="Y25" s="55">
        <v>29486.218</v>
      </c>
      <c r="Z25" s="55">
        <v>13838.37976</v>
      </c>
      <c r="AA25" s="52">
        <f t="shared" si="8"/>
        <v>46.93168774645836</v>
      </c>
      <c r="AB25" s="52">
        <v>0</v>
      </c>
      <c r="AC25" s="52">
        <v>0</v>
      </c>
      <c r="AD25" s="52"/>
      <c r="AE25" s="55">
        <v>12330.378</v>
      </c>
      <c r="AF25" s="55">
        <v>5246.41608</v>
      </c>
      <c r="AG25" s="52">
        <f t="shared" si="9"/>
        <v>42.54870434629011</v>
      </c>
      <c r="AH25" s="55">
        <v>150</v>
      </c>
      <c r="AI25" s="55">
        <v>101.412</v>
      </c>
      <c r="AJ25" s="52">
        <f t="shared" si="10"/>
        <v>67.608</v>
      </c>
      <c r="AK25" s="55">
        <v>2555.537</v>
      </c>
      <c r="AL25" s="55">
        <v>1593.594</v>
      </c>
      <c r="AM25" s="52">
        <f t="shared" si="16"/>
        <v>62.358478863737844</v>
      </c>
      <c r="AN25" s="55">
        <v>0</v>
      </c>
      <c r="AO25" s="55">
        <v>0</v>
      </c>
      <c r="AP25" s="52"/>
      <c r="AQ25" s="55">
        <v>174906.23012</v>
      </c>
      <c r="AR25" s="55">
        <v>330694.43393</v>
      </c>
      <c r="AS25" s="55">
        <v>180594.24198999998</v>
      </c>
      <c r="AT25" s="52">
        <f t="shared" si="11"/>
        <v>54.610608301991384</v>
      </c>
      <c r="AU25" s="52">
        <f t="shared" si="17"/>
        <v>103.25203502819629</v>
      </c>
      <c r="AV25" s="56">
        <v>37431.4176</v>
      </c>
      <c r="AW25" s="56">
        <v>114711.5</v>
      </c>
      <c r="AX25" s="56">
        <v>54487.9625</v>
      </c>
      <c r="AY25" s="52">
        <f t="shared" si="12"/>
        <v>47.5</v>
      </c>
      <c r="AZ25" s="52">
        <f t="shared" si="18"/>
        <v>145.56745641394036</v>
      </c>
      <c r="BA25" s="55">
        <v>9024.993</v>
      </c>
      <c r="BB25" s="55">
        <v>18473.142929999998</v>
      </c>
      <c r="BC25" s="55">
        <v>16648.58829</v>
      </c>
      <c r="BD25" s="52">
        <f t="shared" si="13"/>
        <v>90.12320401074275</v>
      </c>
      <c r="BE25" s="53">
        <f t="shared" si="19"/>
        <v>184.47203549077545</v>
      </c>
      <c r="BF25" s="54">
        <v>127781.13122</v>
      </c>
      <c r="BG25" s="54">
        <v>197063.076</v>
      </c>
      <c r="BH25" s="54">
        <v>109010.9762</v>
      </c>
      <c r="BI25" s="52">
        <f t="shared" si="14"/>
        <v>55.317809105953465</v>
      </c>
      <c r="BJ25" s="52">
        <f t="shared" si="20"/>
        <v>85.3106989734787</v>
      </c>
      <c r="BK25" s="57">
        <v>668.6883</v>
      </c>
      <c r="BL25" s="57">
        <v>446.715</v>
      </c>
      <c r="BM25" s="57">
        <v>446.715</v>
      </c>
      <c r="BN25" s="53">
        <f t="shared" si="15"/>
        <v>100</v>
      </c>
      <c r="BO25" s="53">
        <f>BM25/BK25*100</f>
        <v>66.80466818396553</v>
      </c>
      <c r="BP25" s="57">
        <v>-583.6092</v>
      </c>
      <c r="BQ25" s="57">
        <v>-583.6092</v>
      </c>
      <c r="BR25" s="53">
        <f t="shared" si="21"/>
        <v>100</v>
      </c>
      <c r="BS25" s="57"/>
      <c r="BT25" s="57"/>
      <c r="BU25" s="57"/>
      <c r="BV25" s="57">
        <v>0</v>
      </c>
      <c r="BW25" s="57"/>
      <c r="BX25" s="57">
        <v>0</v>
      </c>
      <c r="BY25" s="53"/>
      <c r="BZ25" s="53"/>
      <c r="CA25" s="53"/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3">
        <f t="shared" si="23"/>
      </c>
      <c r="CK25" s="53">
        <f t="shared" si="24"/>
      </c>
      <c r="CL25" s="53">
        <f t="shared" si="25"/>
      </c>
      <c r="CM25" s="53">
        <f t="shared" si="26"/>
      </c>
    </row>
    <row r="26" spans="1:91" ht="12">
      <c r="A26" s="74" t="s">
        <v>42</v>
      </c>
      <c r="B26" s="75" t="s">
        <v>43</v>
      </c>
      <c r="C26" s="76">
        <v>426407.68838</v>
      </c>
      <c r="D26" s="76">
        <v>622076.29368</v>
      </c>
      <c r="E26" s="76">
        <v>323416.60108</v>
      </c>
      <c r="F26" s="77">
        <f t="shared" si="0"/>
        <v>51.98986110960331</v>
      </c>
      <c r="G26" s="77">
        <f t="shared" si="1"/>
        <v>75.84680339810903</v>
      </c>
      <c r="H26" s="76">
        <v>101441.5969</v>
      </c>
      <c r="I26" s="76">
        <v>231209.4992</v>
      </c>
      <c r="J26" s="76">
        <v>110188.42284999999</v>
      </c>
      <c r="K26" s="78">
        <f t="shared" si="2"/>
        <v>47.65739436799056</v>
      </c>
      <c r="L26" s="79">
        <f t="shared" si="3"/>
        <v>108.62252391257454</v>
      </c>
      <c r="M26" s="80">
        <v>83292.26168000001</v>
      </c>
      <c r="N26" s="80">
        <v>3049.9765</v>
      </c>
      <c r="O26" s="80">
        <v>7338.22973</v>
      </c>
      <c r="P26" s="80">
        <v>349029.81785</v>
      </c>
      <c r="Q26" s="80">
        <v>788999.99628</v>
      </c>
      <c r="R26" s="80">
        <v>419992.01042</v>
      </c>
      <c r="S26" s="78">
        <f t="shared" si="4"/>
        <v>53.23092679343352</v>
      </c>
      <c r="T26" s="79">
        <f t="shared" si="5"/>
        <v>120.33126940475239</v>
      </c>
      <c r="U26" s="80">
        <f t="shared" si="6"/>
        <v>-96575.40934000001</v>
      </c>
      <c r="V26" s="80">
        <v>318740.9235</v>
      </c>
      <c r="W26" s="80">
        <v>178162.19134</v>
      </c>
      <c r="X26" s="79">
        <f t="shared" si="7"/>
        <v>55.895612456553614</v>
      </c>
      <c r="Y26" s="80">
        <v>77213.748</v>
      </c>
      <c r="Z26" s="80">
        <v>39647.20696</v>
      </c>
      <c r="AA26" s="79">
        <f t="shared" si="8"/>
        <v>51.3473416158998</v>
      </c>
      <c r="AB26" s="79">
        <v>0</v>
      </c>
      <c r="AC26" s="79">
        <v>0</v>
      </c>
      <c r="AD26" s="79"/>
      <c r="AE26" s="80">
        <v>28500.484</v>
      </c>
      <c r="AF26" s="80">
        <v>12677.94671</v>
      </c>
      <c r="AG26" s="79">
        <f t="shared" si="9"/>
        <v>44.483268108710014</v>
      </c>
      <c r="AH26" s="80">
        <v>4539.138</v>
      </c>
      <c r="AI26" s="80">
        <v>2337.276</v>
      </c>
      <c r="AJ26" s="79">
        <f t="shared" si="10"/>
        <v>51.49162682430012</v>
      </c>
      <c r="AK26" s="80">
        <v>1413.3</v>
      </c>
      <c r="AL26" s="80">
        <v>711.275</v>
      </c>
      <c r="AM26" s="79">
        <f t="shared" si="16"/>
        <v>50.32724828415765</v>
      </c>
      <c r="AN26" s="80">
        <v>3.9</v>
      </c>
      <c r="AO26" s="80">
        <v>1.94427</v>
      </c>
      <c r="AP26" s="79">
        <f t="shared" si="22"/>
        <v>49.85307692307692</v>
      </c>
      <c r="AQ26" s="80">
        <v>324563.78584</v>
      </c>
      <c r="AR26" s="80">
        <v>390186.12925999996</v>
      </c>
      <c r="AS26" s="80">
        <v>213990.72201000003</v>
      </c>
      <c r="AT26" s="79">
        <f t="shared" si="11"/>
        <v>54.84324171539363</v>
      </c>
      <c r="AU26" s="79">
        <f t="shared" si="17"/>
        <v>65.93179256156782</v>
      </c>
      <c r="AV26" s="83">
        <v>30536.092800000002</v>
      </c>
      <c r="AW26" s="83">
        <v>75373.8</v>
      </c>
      <c r="AX26" s="83">
        <v>35802.555</v>
      </c>
      <c r="AY26" s="79">
        <f t="shared" si="12"/>
        <v>47.5</v>
      </c>
      <c r="AZ26" s="79">
        <f t="shared" si="18"/>
        <v>117.24667996817195</v>
      </c>
      <c r="BA26" s="80">
        <v>128378.61584</v>
      </c>
      <c r="BB26" s="80">
        <v>14349.57712</v>
      </c>
      <c r="BC26" s="80">
        <v>8793.65557</v>
      </c>
      <c r="BD26" s="79">
        <f t="shared" si="13"/>
        <v>61.28163566397837</v>
      </c>
      <c r="BE26" s="81">
        <f t="shared" si="19"/>
        <v>6.8497821950032955</v>
      </c>
      <c r="BF26" s="76">
        <v>165318.34009</v>
      </c>
      <c r="BG26" s="76">
        <v>299783.001</v>
      </c>
      <c r="BH26" s="76">
        <v>168714.76030000002</v>
      </c>
      <c r="BI26" s="79">
        <f t="shared" si="14"/>
        <v>56.27896169469597</v>
      </c>
      <c r="BJ26" s="79">
        <f t="shared" si="20"/>
        <v>102.05447272707372</v>
      </c>
      <c r="BK26" s="82">
        <v>330.73711</v>
      </c>
      <c r="BL26" s="82">
        <v>679.75114</v>
      </c>
      <c r="BM26" s="82">
        <v>679.75114</v>
      </c>
      <c r="BN26" s="81"/>
      <c r="BO26" s="81"/>
      <c r="BP26" s="82">
        <v>-1176.42378</v>
      </c>
      <c r="BQ26" s="82">
        <v>-1176.42378</v>
      </c>
      <c r="BR26" s="81">
        <f t="shared" si="21"/>
        <v>100</v>
      </c>
      <c r="BS26" s="82"/>
      <c r="BT26" s="82"/>
      <c r="BU26" s="82"/>
      <c r="BV26" s="82">
        <v>0</v>
      </c>
      <c r="BW26" s="82"/>
      <c r="BX26" s="82">
        <v>0</v>
      </c>
      <c r="BY26" s="81"/>
      <c r="BZ26" s="81"/>
      <c r="CA26" s="81"/>
      <c r="CB26" s="82">
        <v>3900</v>
      </c>
      <c r="CC26" s="82">
        <v>3900</v>
      </c>
      <c r="CD26" s="82">
        <v>0</v>
      </c>
      <c r="CE26" s="82">
        <v>0</v>
      </c>
      <c r="CF26" s="82">
        <v>3900</v>
      </c>
      <c r="CG26" s="82">
        <v>3900</v>
      </c>
      <c r="CH26" s="82">
        <v>0</v>
      </c>
      <c r="CI26" s="82">
        <v>0</v>
      </c>
      <c r="CJ26" s="81">
        <f t="shared" si="23"/>
        <v>100</v>
      </c>
      <c r="CK26" s="81">
        <f t="shared" si="24"/>
        <v>100</v>
      </c>
      <c r="CL26" s="81">
        <f t="shared" si="25"/>
      </c>
      <c r="CM26" s="81">
        <f t="shared" si="26"/>
      </c>
    </row>
    <row r="27" spans="1:91" ht="12">
      <c r="A27" s="21" t="s">
        <v>44</v>
      </c>
      <c r="B27" s="22" t="s">
        <v>45</v>
      </c>
      <c r="C27" s="54">
        <v>551505.15814</v>
      </c>
      <c r="D27" s="54">
        <v>1072028.01764</v>
      </c>
      <c r="E27" s="54">
        <v>565807.14673</v>
      </c>
      <c r="F27" s="51">
        <f t="shared" si="0"/>
        <v>52.77913799077637</v>
      </c>
      <c r="G27" s="51">
        <f t="shared" si="1"/>
        <v>102.59326470095671</v>
      </c>
      <c r="H27" s="54">
        <v>170490.22245</v>
      </c>
      <c r="I27" s="54">
        <v>355770.4</v>
      </c>
      <c r="J27" s="54">
        <v>178233.18586000003</v>
      </c>
      <c r="K27" s="50">
        <f t="shared" si="2"/>
        <v>50.097811920272186</v>
      </c>
      <c r="L27" s="52">
        <f t="shared" si="3"/>
        <v>104.54158795661776</v>
      </c>
      <c r="M27" s="55">
        <v>138937.95863</v>
      </c>
      <c r="N27" s="55">
        <v>10046.21162</v>
      </c>
      <c r="O27" s="55">
        <v>2681.0146</v>
      </c>
      <c r="P27" s="55">
        <v>551360.55055</v>
      </c>
      <c r="Q27" s="55">
        <v>1108363.18951</v>
      </c>
      <c r="R27" s="55">
        <v>555782.58138</v>
      </c>
      <c r="S27" s="50">
        <f t="shared" si="4"/>
        <v>50.144446029979385</v>
      </c>
      <c r="T27" s="52">
        <f t="shared" si="5"/>
        <v>100.80202162189312</v>
      </c>
      <c r="U27" s="55">
        <f t="shared" si="6"/>
        <v>10024.565350000048</v>
      </c>
      <c r="V27" s="55">
        <v>554523.2</v>
      </c>
      <c r="W27" s="55">
        <v>298614.09529</v>
      </c>
      <c r="X27" s="52">
        <f t="shared" si="7"/>
        <v>53.850604499505174</v>
      </c>
      <c r="Y27" s="55">
        <v>74242.703</v>
      </c>
      <c r="Z27" s="55">
        <v>34902.52449</v>
      </c>
      <c r="AA27" s="52">
        <f t="shared" si="8"/>
        <v>47.01138708540825</v>
      </c>
      <c r="AB27" s="52">
        <v>0</v>
      </c>
      <c r="AC27" s="52">
        <v>0</v>
      </c>
      <c r="AD27" s="52"/>
      <c r="AE27" s="55">
        <v>30192.24</v>
      </c>
      <c r="AF27" s="55">
        <v>11110.924550000002</v>
      </c>
      <c r="AG27" s="52">
        <f t="shared" si="9"/>
        <v>36.800596941465756</v>
      </c>
      <c r="AH27" s="55">
        <v>38131.7</v>
      </c>
      <c r="AI27" s="55">
        <v>19415.4761</v>
      </c>
      <c r="AJ27" s="52">
        <f t="shared" si="10"/>
        <v>50.9168909332655</v>
      </c>
      <c r="AK27" s="55">
        <v>4750</v>
      </c>
      <c r="AL27" s="55">
        <v>2541.375</v>
      </c>
      <c r="AM27" s="52">
        <f t="shared" si="16"/>
        <v>53.502631578947366</v>
      </c>
      <c r="AN27" s="55">
        <v>378</v>
      </c>
      <c r="AO27" s="55">
        <v>4.28738</v>
      </c>
      <c r="AP27" s="52">
        <f t="shared" si="22"/>
        <v>1.1342275132275133</v>
      </c>
      <c r="AQ27" s="55">
        <v>381892.45602</v>
      </c>
      <c r="AR27" s="55">
        <v>715863.72978</v>
      </c>
      <c r="AS27" s="55">
        <v>388252.09401</v>
      </c>
      <c r="AT27" s="52">
        <f t="shared" si="11"/>
        <v>54.23547497361236</v>
      </c>
      <c r="AU27" s="52">
        <f t="shared" si="17"/>
        <v>101.66529552751022</v>
      </c>
      <c r="AV27" s="56">
        <v>140.2704</v>
      </c>
      <c r="AW27" s="56">
        <v>32418.5</v>
      </c>
      <c r="AX27" s="56">
        <v>15398.7875</v>
      </c>
      <c r="AY27" s="52">
        <f t="shared" si="12"/>
        <v>47.5</v>
      </c>
      <c r="AZ27" s="52">
        <f t="shared" si="18"/>
        <v>10977.930839293253</v>
      </c>
      <c r="BA27" s="55">
        <v>50129.90842</v>
      </c>
      <c r="BB27" s="55">
        <v>118780.79078</v>
      </c>
      <c r="BC27" s="55">
        <v>35804.284329999995</v>
      </c>
      <c r="BD27" s="52">
        <f t="shared" si="13"/>
        <v>30.143160434345777</v>
      </c>
      <c r="BE27" s="53">
        <f t="shared" si="19"/>
        <v>71.42299967920029</v>
      </c>
      <c r="BF27" s="54">
        <v>330033.35816</v>
      </c>
      <c r="BG27" s="54">
        <v>564279.439</v>
      </c>
      <c r="BH27" s="54">
        <v>336664.02218</v>
      </c>
      <c r="BI27" s="52">
        <f t="shared" si="14"/>
        <v>59.66264210807086</v>
      </c>
      <c r="BJ27" s="52">
        <f t="shared" si="20"/>
        <v>102.00908903783765</v>
      </c>
      <c r="BK27" s="57">
        <v>1588.91904</v>
      </c>
      <c r="BL27" s="57">
        <v>385</v>
      </c>
      <c r="BM27" s="57">
        <v>385</v>
      </c>
      <c r="BN27" s="53"/>
      <c r="BO27" s="53"/>
      <c r="BP27" s="57">
        <v>-930.03314</v>
      </c>
      <c r="BQ27" s="57">
        <v>-930.03314</v>
      </c>
      <c r="BR27" s="57">
        <f t="shared" si="21"/>
        <v>100</v>
      </c>
      <c r="BS27" s="57"/>
      <c r="BT27" s="57"/>
      <c r="BU27" s="57"/>
      <c r="BV27" s="57">
        <v>0</v>
      </c>
      <c r="BW27" s="57"/>
      <c r="BX27" s="57">
        <v>0</v>
      </c>
      <c r="BY27" s="53"/>
      <c r="BZ27" s="53"/>
      <c r="CA27" s="53"/>
      <c r="CB27" s="57">
        <v>16774.93884</v>
      </c>
      <c r="CC27" s="57">
        <v>8600</v>
      </c>
      <c r="CD27" s="57">
        <v>0</v>
      </c>
      <c r="CE27" s="57">
        <v>8174.93884</v>
      </c>
      <c r="CF27" s="57">
        <v>12336.22692</v>
      </c>
      <c r="CG27" s="57">
        <v>8600</v>
      </c>
      <c r="CH27" s="57">
        <v>0</v>
      </c>
      <c r="CI27" s="57">
        <v>3736.22692</v>
      </c>
      <c r="CJ27" s="53">
        <f t="shared" si="23"/>
        <v>73.53962382613372</v>
      </c>
      <c r="CK27" s="53">
        <f t="shared" si="24"/>
        <v>100</v>
      </c>
      <c r="CL27" s="53">
        <f t="shared" si="25"/>
      </c>
      <c r="CM27" s="53">
        <f t="shared" si="26"/>
        <v>45.70342351331891</v>
      </c>
    </row>
    <row r="28" spans="1:91" ht="12">
      <c r="A28" s="74" t="s">
        <v>46</v>
      </c>
      <c r="B28" s="75" t="s">
        <v>47</v>
      </c>
      <c r="C28" s="76">
        <v>288500.78008</v>
      </c>
      <c r="D28" s="76">
        <v>773774.9459500001</v>
      </c>
      <c r="E28" s="76">
        <v>419621.60025</v>
      </c>
      <c r="F28" s="77">
        <f t="shared" si="0"/>
        <v>54.23044548629198</v>
      </c>
      <c r="G28" s="77">
        <f t="shared" si="1"/>
        <v>145.44903488082105</v>
      </c>
      <c r="H28" s="76">
        <v>104271.18692000001</v>
      </c>
      <c r="I28" s="76">
        <v>250910.27366</v>
      </c>
      <c r="J28" s="76">
        <v>128125.45056</v>
      </c>
      <c r="K28" s="78">
        <f t="shared" si="2"/>
        <v>51.06425045537133</v>
      </c>
      <c r="L28" s="79">
        <f t="shared" si="3"/>
        <v>122.87713830120846</v>
      </c>
      <c r="M28" s="80">
        <v>108451.51212999999</v>
      </c>
      <c r="N28" s="80">
        <v>3933.19352</v>
      </c>
      <c r="O28" s="80">
        <v>4480.84288</v>
      </c>
      <c r="P28" s="80">
        <v>274767.81700000004</v>
      </c>
      <c r="Q28" s="80">
        <v>817185.47954</v>
      </c>
      <c r="R28" s="80">
        <v>439690.07716000004</v>
      </c>
      <c r="S28" s="78">
        <f t="shared" si="4"/>
        <v>53.80541972031918</v>
      </c>
      <c r="T28" s="79">
        <f t="shared" si="5"/>
        <v>160.02240799547496</v>
      </c>
      <c r="U28" s="80">
        <f t="shared" si="6"/>
        <v>-20068.476910000027</v>
      </c>
      <c r="V28" s="80">
        <v>534214.40686</v>
      </c>
      <c r="W28" s="80">
        <v>318801.08305</v>
      </c>
      <c r="X28" s="79">
        <f t="shared" si="7"/>
        <v>59.67661653377073</v>
      </c>
      <c r="Y28" s="80">
        <v>65464.115</v>
      </c>
      <c r="Z28" s="80">
        <v>30728.392010000003</v>
      </c>
      <c r="AA28" s="79">
        <f t="shared" si="8"/>
        <v>46.93929187005737</v>
      </c>
      <c r="AB28" s="79">
        <v>0</v>
      </c>
      <c r="AC28" s="79">
        <v>0</v>
      </c>
      <c r="AD28" s="79"/>
      <c r="AE28" s="80">
        <v>22306.63</v>
      </c>
      <c r="AF28" s="80">
        <v>5661.913509999999</v>
      </c>
      <c r="AG28" s="79">
        <f t="shared" si="9"/>
        <v>25.38220031443566</v>
      </c>
      <c r="AH28" s="80">
        <v>13402.1</v>
      </c>
      <c r="AI28" s="80">
        <v>7138.6</v>
      </c>
      <c r="AJ28" s="79">
        <f t="shared" si="10"/>
        <v>53.26478686176047</v>
      </c>
      <c r="AK28" s="80">
        <v>1465.47</v>
      </c>
      <c r="AL28" s="80">
        <v>722.48398</v>
      </c>
      <c r="AM28" s="79">
        <f t="shared" si="16"/>
        <v>49.300496086579734</v>
      </c>
      <c r="AN28" s="80">
        <v>500</v>
      </c>
      <c r="AO28" s="80">
        <v>18.53982</v>
      </c>
      <c r="AP28" s="79">
        <f t="shared" si="22"/>
        <v>3.7079639999999996</v>
      </c>
      <c r="AQ28" s="80">
        <v>184619.15628999998</v>
      </c>
      <c r="AR28" s="80">
        <v>522048.32877</v>
      </c>
      <c r="AS28" s="80">
        <v>291596.47317</v>
      </c>
      <c r="AT28" s="79">
        <f t="shared" si="11"/>
        <v>55.85622194348012</v>
      </c>
      <c r="AU28" s="79">
        <f t="shared" si="17"/>
        <v>157.94486283533868</v>
      </c>
      <c r="AV28" s="83">
        <v>33888.715200000006</v>
      </c>
      <c r="AW28" s="83">
        <v>32239.2</v>
      </c>
      <c r="AX28" s="83">
        <v>15313.62</v>
      </c>
      <c r="AY28" s="79">
        <f t="shared" si="12"/>
        <v>47.5</v>
      </c>
      <c r="AZ28" s="79">
        <f t="shared" si="18"/>
        <v>45.18796274696185</v>
      </c>
      <c r="BA28" s="80">
        <v>16633.9546</v>
      </c>
      <c r="BB28" s="80">
        <v>233422.776</v>
      </c>
      <c r="BC28" s="80">
        <v>134502.33134</v>
      </c>
      <c r="BD28" s="79">
        <f t="shared" si="13"/>
        <v>57.62176838304759</v>
      </c>
      <c r="BE28" s="81">
        <f t="shared" si="19"/>
        <v>808.6010487247572</v>
      </c>
      <c r="BF28" s="76">
        <v>134086.68649</v>
      </c>
      <c r="BG28" s="76">
        <v>255299.398</v>
      </c>
      <c r="BH28" s="76">
        <v>140693.56706</v>
      </c>
      <c r="BI28" s="79">
        <f t="shared" si="14"/>
        <v>55.109243563512045</v>
      </c>
      <c r="BJ28" s="79">
        <f t="shared" si="20"/>
        <v>104.92732033503769</v>
      </c>
      <c r="BK28" s="82">
        <v>9.8</v>
      </c>
      <c r="BL28" s="82">
        <v>1086.95477</v>
      </c>
      <c r="BM28" s="82">
        <v>1086.95477</v>
      </c>
      <c r="BN28" s="81">
        <f t="shared" si="15"/>
        <v>100</v>
      </c>
      <c r="BO28" s="81"/>
      <c r="BP28" s="82">
        <v>-611.8894799999999</v>
      </c>
      <c r="BQ28" s="82">
        <v>-611.8894799999999</v>
      </c>
      <c r="BR28" s="81">
        <f t="shared" si="21"/>
        <v>100</v>
      </c>
      <c r="BS28" s="82"/>
      <c r="BT28" s="82"/>
      <c r="BU28" s="82"/>
      <c r="BV28" s="82">
        <v>0</v>
      </c>
      <c r="BW28" s="82"/>
      <c r="BX28" s="82">
        <v>0</v>
      </c>
      <c r="BY28" s="81"/>
      <c r="BZ28" s="81"/>
      <c r="CA28" s="81"/>
      <c r="CB28" s="82">
        <v>3700</v>
      </c>
      <c r="CC28" s="82">
        <v>3700</v>
      </c>
      <c r="CD28" s="82">
        <v>0</v>
      </c>
      <c r="CE28" s="82">
        <v>0</v>
      </c>
      <c r="CF28" s="82">
        <v>1300</v>
      </c>
      <c r="CG28" s="82">
        <v>1300</v>
      </c>
      <c r="CH28" s="82">
        <v>0</v>
      </c>
      <c r="CI28" s="82">
        <v>0</v>
      </c>
      <c r="CJ28" s="81">
        <f t="shared" si="23"/>
        <v>35.13513513513514</v>
      </c>
      <c r="CK28" s="81">
        <f t="shared" si="24"/>
        <v>35.13513513513514</v>
      </c>
      <c r="CL28" s="81">
        <f t="shared" si="25"/>
      </c>
      <c r="CM28" s="81">
        <f t="shared" si="26"/>
      </c>
    </row>
    <row r="29" spans="1:91" ht="12">
      <c r="A29" s="21" t="s">
        <v>48</v>
      </c>
      <c r="B29" s="22" t="s">
        <v>112</v>
      </c>
      <c r="C29" s="54">
        <v>295638.67394</v>
      </c>
      <c r="D29" s="54">
        <v>514206.90933999995</v>
      </c>
      <c r="E29" s="54">
        <v>281918.35947</v>
      </c>
      <c r="F29" s="51">
        <f t="shared" si="0"/>
        <v>54.82585985315731</v>
      </c>
      <c r="G29" s="51">
        <f t="shared" si="1"/>
        <v>95.35909348829493</v>
      </c>
      <c r="H29" s="54">
        <v>81858.22112999999</v>
      </c>
      <c r="I29" s="54">
        <v>256265.4</v>
      </c>
      <c r="J29" s="54">
        <v>136375.90545</v>
      </c>
      <c r="K29" s="50">
        <f t="shared" si="2"/>
        <v>53.21666734955245</v>
      </c>
      <c r="L29" s="52">
        <f t="shared" si="3"/>
        <v>166.6001332149887</v>
      </c>
      <c r="M29" s="55">
        <v>116791.36237999999</v>
      </c>
      <c r="N29" s="55">
        <v>3773.07521</v>
      </c>
      <c r="O29" s="55">
        <v>3704.45906</v>
      </c>
      <c r="P29" s="55">
        <v>282654.36118</v>
      </c>
      <c r="Q29" s="55">
        <v>651936.3523799999</v>
      </c>
      <c r="R29" s="55">
        <v>248565.27588</v>
      </c>
      <c r="S29" s="50">
        <f t="shared" si="4"/>
        <v>38.12723051453902</v>
      </c>
      <c r="T29" s="52">
        <f t="shared" si="5"/>
        <v>87.93965705758512</v>
      </c>
      <c r="U29" s="55">
        <f t="shared" si="6"/>
        <v>33353.083590000024</v>
      </c>
      <c r="V29" s="55">
        <v>247989.69785</v>
      </c>
      <c r="W29" s="55">
        <v>135133.71956</v>
      </c>
      <c r="X29" s="52">
        <f t="shared" si="7"/>
        <v>54.491666682757725</v>
      </c>
      <c r="Y29" s="55">
        <v>61417.74744</v>
      </c>
      <c r="Z29" s="55">
        <v>23282.813120000003</v>
      </c>
      <c r="AA29" s="52">
        <f t="shared" si="8"/>
        <v>37.90893363965418</v>
      </c>
      <c r="AB29" s="52">
        <v>0</v>
      </c>
      <c r="AC29" s="52">
        <v>0</v>
      </c>
      <c r="AD29" s="52"/>
      <c r="AE29" s="55">
        <v>15572.56</v>
      </c>
      <c r="AF29" s="55">
        <v>4086.24561</v>
      </c>
      <c r="AG29" s="52">
        <f t="shared" si="9"/>
        <v>26.2400376688226</v>
      </c>
      <c r="AH29" s="55">
        <v>36086.25451</v>
      </c>
      <c r="AI29" s="55">
        <v>15419.2275</v>
      </c>
      <c r="AJ29" s="52">
        <f t="shared" si="10"/>
        <v>42.728811037252754</v>
      </c>
      <c r="AK29" s="55">
        <v>3642.957</v>
      </c>
      <c r="AL29" s="55">
        <v>976.775</v>
      </c>
      <c r="AM29" s="52">
        <f t="shared" si="16"/>
        <v>26.812696389224467</v>
      </c>
      <c r="AN29" s="55">
        <v>95.48797</v>
      </c>
      <c r="AO29" s="55">
        <v>83.24771000000001</v>
      </c>
      <c r="AP29" s="52">
        <f t="shared" si="22"/>
        <v>87.18135907591292</v>
      </c>
      <c r="AQ29" s="55">
        <v>218696.31871</v>
      </c>
      <c r="AR29" s="55">
        <v>253755.92272</v>
      </c>
      <c r="AS29" s="55">
        <v>144693.80216000002</v>
      </c>
      <c r="AT29" s="52">
        <f t="shared" si="11"/>
        <v>57.0208571327253</v>
      </c>
      <c r="AU29" s="52">
        <f t="shared" si="17"/>
        <v>66.1619742908749</v>
      </c>
      <c r="AV29" s="56">
        <v>21055.982399999997</v>
      </c>
      <c r="AW29" s="56">
        <v>3893.7</v>
      </c>
      <c r="AX29" s="56">
        <v>1849.5075</v>
      </c>
      <c r="AY29" s="52">
        <f t="shared" si="12"/>
        <v>47.5</v>
      </c>
      <c r="AZ29" s="52">
        <f t="shared" si="18"/>
        <v>8.78376256621491</v>
      </c>
      <c r="BA29" s="55">
        <v>97448.53184000001</v>
      </c>
      <c r="BB29" s="55">
        <v>61113.00672</v>
      </c>
      <c r="BC29" s="55">
        <v>38342.064060000004</v>
      </c>
      <c r="BD29" s="52">
        <f t="shared" si="13"/>
        <v>62.73961324742362</v>
      </c>
      <c r="BE29" s="53">
        <f t="shared" si="19"/>
        <v>39.34596379856553</v>
      </c>
      <c r="BF29" s="54">
        <v>100186.00447</v>
      </c>
      <c r="BG29" s="54">
        <v>187983.216</v>
      </c>
      <c r="BH29" s="54">
        <v>103736.2306</v>
      </c>
      <c r="BI29" s="52">
        <f t="shared" si="14"/>
        <v>55.1837726831953</v>
      </c>
      <c r="BJ29" s="52">
        <f t="shared" si="20"/>
        <v>103.54363481085133</v>
      </c>
      <c r="BK29" s="57">
        <v>5.8</v>
      </c>
      <c r="BL29" s="57">
        <v>766</v>
      </c>
      <c r="BM29" s="57">
        <v>766</v>
      </c>
      <c r="BN29" s="53"/>
      <c r="BO29" s="53"/>
      <c r="BP29" s="57">
        <v>-563.56814</v>
      </c>
      <c r="BQ29" s="57">
        <v>-563.56814</v>
      </c>
      <c r="BR29" s="53">
        <f t="shared" si="21"/>
        <v>100</v>
      </c>
      <c r="BS29" s="57"/>
      <c r="BT29" s="57"/>
      <c r="BU29" s="57"/>
      <c r="BV29" s="57">
        <v>0</v>
      </c>
      <c r="BW29" s="57"/>
      <c r="BX29" s="57">
        <v>0</v>
      </c>
      <c r="BY29" s="53"/>
      <c r="BZ29" s="53"/>
      <c r="CA29" s="53"/>
      <c r="CB29" s="57">
        <v>22380</v>
      </c>
      <c r="CC29" s="57">
        <v>22380</v>
      </c>
      <c r="CD29" s="57">
        <v>0</v>
      </c>
      <c r="CE29" s="57">
        <v>0</v>
      </c>
      <c r="CF29" s="57">
        <v>16610</v>
      </c>
      <c r="CG29" s="57">
        <v>16610</v>
      </c>
      <c r="CH29" s="57">
        <v>0</v>
      </c>
      <c r="CI29" s="57">
        <v>0</v>
      </c>
      <c r="CJ29" s="53">
        <f t="shared" si="23"/>
        <v>74.21805183199285</v>
      </c>
      <c r="CK29" s="53">
        <f t="shared" si="24"/>
        <v>74.21805183199285</v>
      </c>
      <c r="CL29" s="53">
        <f t="shared" si="25"/>
      </c>
      <c r="CM29" s="53">
        <f t="shared" si="26"/>
      </c>
    </row>
    <row r="30" spans="1:91" ht="12">
      <c r="A30" s="74" t="s">
        <v>49</v>
      </c>
      <c r="B30" s="75" t="s">
        <v>50</v>
      </c>
      <c r="C30" s="76">
        <v>228087.92466999998</v>
      </c>
      <c r="D30" s="76">
        <v>478626.96591</v>
      </c>
      <c r="E30" s="76">
        <v>243204.34326</v>
      </c>
      <c r="F30" s="77">
        <f t="shared" si="0"/>
        <v>50.812921248096075</v>
      </c>
      <c r="G30" s="77">
        <f t="shared" si="1"/>
        <v>106.62745237910802</v>
      </c>
      <c r="H30" s="76">
        <v>63982.43484</v>
      </c>
      <c r="I30" s="76">
        <v>146352.9</v>
      </c>
      <c r="J30" s="76">
        <v>68960.40821</v>
      </c>
      <c r="K30" s="78">
        <f t="shared" si="2"/>
        <v>47.11926323974448</v>
      </c>
      <c r="L30" s="79">
        <f t="shared" si="3"/>
        <v>107.78021871541516</v>
      </c>
      <c r="M30" s="80">
        <v>48382.6349</v>
      </c>
      <c r="N30" s="80">
        <v>2630.82062</v>
      </c>
      <c r="O30" s="80">
        <v>4197.443480000001</v>
      </c>
      <c r="P30" s="80">
        <v>234292.95964000002</v>
      </c>
      <c r="Q30" s="80">
        <v>490193.44572</v>
      </c>
      <c r="R30" s="80">
        <v>237541.78967</v>
      </c>
      <c r="S30" s="78">
        <f t="shared" si="4"/>
        <v>48.458785351790404</v>
      </c>
      <c r="T30" s="79">
        <f t="shared" si="5"/>
        <v>101.3866528618666</v>
      </c>
      <c r="U30" s="80">
        <f t="shared" si="6"/>
        <v>5662.553589999996</v>
      </c>
      <c r="V30" s="80">
        <v>229273.1985</v>
      </c>
      <c r="W30" s="80">
        <v>116930.15195</v>
      </c>
      <c r="X30" s="79">
        <f t="shared" si="7"/>
        <v>51.000357963776565</v>
      </c>
      <c r="Y30" s="80">
        <v>59598.6</v>
      </c>
      <c r="Z30" s="80">
        <v>29536.45532</v>
      </c>
      <c r="AA30" s="79">
        <f t="shared" si="8"/>
        <v>49.558975076595765</v>
      </c>
      <c r="AB30" s="79">
        <v>0</v>
      </c>
      <c r="AC30" s="79">
        <v>0</v>
      </c>
      <c r="AD30" s="79"/>
      <c r="AE30" s="80">
        <v>12039.983</v>
      </c>
      <c r="AF30" s="80">
        <v>4905.61053</v>
      </c>
      <c r="AG30" s="79">
        <f t="shared" si="9"/>
        <v>40.744331034354445</v>
      </c>
      <c r="AH30" s="80">
        <v>31442</v>
      </c>
      <c r="AI30" s="80">
        <v>14397.82198</v>
      </c>
      <c r="AJ30" s="79">
        <f t="shared" si="10"/>
        <v>45.79168621588958</v>
      </c>
      <c r="AK30" s="80">
        <v>3380</v>
      </c>
      <c r="AL30" s="80">
        <v>1629.16679</v>
      </c>
      <c r="AM30" s="79">
        <f t="shared" si="16"/>
        <v>48.20020088757396</v>
      </c>
      <c r="AN30" s="80">
        <v>0</v>
      </c>
      <c r="AO30" s="80">
        <v>0</v>
      </c>
      <c r="AP30" s="79"/>
      <c r="AQ30" s="80">
        <v>165956.8131</v>
      </c>
      <c r="AR30" s="80">
        <v>330940.33479999995</v>
      </c>
      <c r="AS30" s="80">
        <v>174445.18794000003</v>
      </c>
      <c r="AT30" s="79">
        <f t="shared" si="11"/>
        <v>52.71197542161913</v>
      </c>
      <c r="AU30" s="79">
        <f t="shared" si="17"/>
        <v>105.1148094985924</v>
      </c>
      <c r="AV30" s="83">
        <v>42169.5072</v>
      </c>
      <c r="AW30" s="83">
        <v>92487.8</v>
      </c>
      <c r="AX30" s="83">
        <v>49931.705</v>
      </c>
      <c r="AY30" s="79">
        <f t="shared" si="12"/>
        <v>53.987342114311296</v>
      </c>
      <c r="AZ30" s="79">
        <f t="shared" si="18"/>
        <v>118.40713424320026</v>
      </c>
      <c r="BA30" s="80">
        <v>14473.43632</v>
      </c>
      <c r="BB30" s="80">
        <v>36857.034799999994</v>
      </c>
      <c r="BC30" s="80">
        <v>17887.06969</v>
      </c>
      <c r="BD30" s="79">
        <f t="shared" si="13"/>
        <v>48.53095151865012</v>
      </c>
      <c r="BE30" s="81">
        <f t="shared" si="19"/>
        <v>123.58550723218991</v>
      </c>
      <c r="BF30" s="76">
        <v>109158.37403</v>
      </c>
      <c r="BG30" s="76">
        <v>201484.9</v>
      </c>
      <c r="BH30" s="76">
        <v>106515.81325</v>
      </c>
      <c r="BI30" s="79">
        <f t="shared" si="14"/>
        <v>52.865407407701525</v>
      </c>
      <c r="BJ30" s="79">
        <f t="shared" si="20"/>
        <v>97.57914974138974</v>
      </c>
      <c r="BK30" s="82">
        <v>155.49554999999998</v>
      </c>
      <c r="BL30" s="82">
        <v>110.6</v>
      </c>
      <c r="BM30" s="82">
        <v>110.6</v>
      </c>
      <c r="BN30" s="81">
        <f t="shared" si="15"/>
        <v>100</v>
      </c>
      <c r="BO30" s="81"/>
      <c r="BP30" s="82">
        <v>-335.11589000000004</v>
      </c>
      <c r="BQ30" s="82">
        <v>-335.11589000000004</v>
      </c>
      <c r="BR30" s="81">
        <f t="shared" si="21"/>
        <v>100</v>
      </c>
      <c r="BS30" s="82"/>
      <c r="BT30" s="82"/>
      <c r="BU30" s="82"/>
      <c r="BV30" s="82">
        <v>0</v>
      </c>
      <c r="BW30" s="82"/>
      <c r="BX30" s="82">
        <v>0</v>
      </c>
      <c r="BY30" s="81"/>
      <c r="BZ30" s="81"/>
      <c r="CA30" s="81"/>
      <c r="CB30" s="82">
        <v>0</v>
      </c>
      <c r="CC30" s="82">
        <v>0</v>
      </c>
      <c r="CD30" s="82">
        <v>0</v>
      </c>
      <c r="CE30" s="82">
        <v>0</v>
      </c>
      <c r="CF30" s="82">
        <v>0</v>
      </c>
      <c r="CG30" s="82">
        <v>0</v>
      </c>
      <c r="CH30" s="82">
        <v>0</v>
      </c>
      <c r="CI30" s="82">
        <v>0</v>
      </c>
      <c r="CJ30" s="81">
        <f t="shared" si="23"/>
      </c>
      <c r="CK30" s="81">
        <f t="shared" si="24"/>
      </c>
      <c r="CL30" s="81">
        <f t="shared" si="25"/>
      </c>
      <c r="CM30" s="81">
        <f t="shared" si="26"/>
      </c>
    </row>
    <row r="31" spans="1:91" ht="12">
      <c r="A31" s="21" t="s">
        <v>51</v>
      </c>
      <c r="B31" s="22" t="s">
        <v>52</v>
      </c>
      <c r="C31" s="54">
        <v>350202.33749</v>
      </c>
      <c r="D31" s="54">
        <v>633522.07127</v>
      </c>
      <c r="E31" s="54">
        <v>325211.8385</v>
      </c>
      <c r="F31" s="51">
        <f t="shared" si="0"/>
        <v>51.333939770726374</v>
      </c>
      <c r="G31" s="51">
        <f t="shared" si="1"/>
        <v>92.86398281373161</v>
      </c>
      <c r="H31" s="54">
        <v>105647.97094</v>
      </c>
      <c r="I31" s="54">
        <v>232071.3</v>
      </c>
      <c r="J31" s="54">
        <v>108503.21873000001</v>
      </c>
      <c r="K31" s="50">
        <f t="shared" si="2"/>
        <v>46.754259889094435</v>
      </c>
      <c r="L31" s="52">
        <f t="shared" si="3"/>
        <v>102.70260542118844</v>
      </c>
      <c r="M31" s="55">
        <v>81982.62222</v>
      </c>
      <c r="N31" s="55">
        <v>3101.5053599999997</v>
      </c>
      <c r="O31" s="55">
        <v>3684.0932900000003</v>
      </c>
      <c r="P31" s="55">
        <v>339551.80938999995</v>
      </c>
      <c r="Q31" s="55">
        <v>653626.89315</v>
      </c>
      <c r="R31" s="55">
        <v>311752.34086</v>
      </c>
      <c r="S31" s="50">
        <f t="shared" si="4"/>
        <v>47.695764070781024</v>
      </c>
      <c r="T31" s="52">
        <f t="shared" si="5"/>
        <v>91.8128934197284</v>
      </c>
      <c r="U31" s="55">
        <f t="shared" si="6"/>
        <v>13459.497640000016</v>
      </c>
      <c r="V31" s="55">
        <v>296091.93</v>
      </c>
      <c r="W31" s="55">
        <v>163944.76179</v>
      </c>
      <c r="X31" s="52">
        <f t="shared" si="7"/>
        <v>55.36954748817369</v>
      </c>
      <c r="Y31" s="55">
        <v>76565.80681000001</v>
      </c>
      <c r="Z31" s="55">
        <v>27623.73647</v>
      </c>
      <c r="AA31" s="52">
        <f t="shared" si="8"/>
        <v>36.07842406539123</v>
      </c>
      <c r="AB31" s="52">
        <v>0</v>
      </c>
      <c r="AC31" s="52">
        <v>0</v>
      </c>
      <c r="AD31" s="52"/>
      <c r="AE31" s="55">
        <v>20999.358</v>
      </c>
      <c r="AF31" s="55">
        <v>9269.686529999999</v>
      </c>
      <c r="AG31" s="52">
        <f t="shared" si="9"/>
        <v>44.14271393439742</v>
      </c>
      <c r="AH31" s="55">
        <v>400</v>
      </c>
      <c r="AI31" s="55">
        <v>289.0539</v>
      </c>
      <c r="AJ31" s="52">
        <f t="shared" si="10"/>
        <v>72.263475</v>
      </c>
      <c r="AK31" s="55">
        <v>1647</v>
      </c>
      <c r="AL31" s="55">
        <v>782.1766600000001</v>
      </c>
      <c r="AM31" s="52">
        <f t="shared" si="16"/>
        <v>47.490993321190054</v>
      </c>
      <c r="AN31" s="55">
        <v>10</v>
      </c>
      <c r="AO31" s="55">
        <v>0</v>
      </c>
      <c r="AP31" s="52">
        <f t="shared" si="22"/>
        <v>0</v>
      </c>
      <c r="AQ31" s="55">
        <v>247594.84816000002</v>
      </c>
      <c r="AR31" s="55">
        <v>399590.65</v>
      </c>
      <c r="AS31" s="55">
        <v>215770.89849999998</v>
      </c>
      <c r="AT31" s="52">
        <f t="shared" si="11"/>
        <v>53.9979848127077</v>
      </c>
      <c r="AU31" s="52">
        <f t="shared" si="17"/>
        <v>87.14676420107301</v>
      </c>
      <c r="AV31" s="56">
        <v>13012.7472</v>
      </c>
      <c r="AW31" s="56">
        <v>40123.4</v>
      </c>
      <c r="AX31" s="56">
        <v>19058.615</v>
      </c>
      <c r="AY31" s="52">
        <f t="shared" si="12"/>
        <v>47.5</v>
      </c>
      <c r="AZ31" s="52">
        <f t="shared" si="18"/>
        <v>146.46111775690227</v>
      </c>
      <c r="BA31" s="54">
        <v>10970.04212</v>
      </c>
      <c r="BB31" s="54">
        <v>18003.085</v>
      </c>
      <c r="BC31" s="54">
        <v>5702.735</v>
      </c>
      <c r="BD31" s="52">
        <f t="shared" si="13"/>
        <v>31.676432122605654</v>
      </c>
      <c r="BE31" s="53">
        <f t="shared" si="19"/>
        <v>51.98462264427477</v>
      </c>
      <c r="BF31" s="54">
        <v>222758.79133</v>
      </c>
      <c r="BG31" s="54">
        <v>340351.435</v>
      </c>
      <c r="BH31" s="54">
        <v>189896.8185</v>
      </c>
      <c r="BI31" s="52">
        <f t="shared" si="14"/>
        <v>55.79433461181088</v>
      </c>
      <c r="BJ31" s="52">
        <f t="shared" si="20"/>
        <v>85.24773247610348</v>
      </c>
      <c r="BK31" s="57">
        <v>853.26751</v>
      </c>
      <c r="BL31" s="57">
        <v>1112.73</v>
      </c>
      <c r="BM31" s="57">
        <v>1112.73</v>
      </c>
      <c r="BN31" s="53">
        <f t="shared" si="15"/>
        <v>100</v>
      </c>
      <c r="BO31" s="53">
        <f>BM31/BK31*100</f>
        <v>130.40810612840514</v>
      </c>
      <c r="BP31" s="57">
        <v>-247.27873000000002</v>
      </c>
      <c r="BQ31" s="57">
        <v>-247.27873000000002</v>
      </c>
      <c r="BR31" s="53">
        <f t="shared" si="21"/>
        <v>100</v>
      </c>
      <c r="BS31" s="57"/>
      <c r="BT31" s="57"/>
      <c r="BU31" s="57"/>
      <c r="BV31" s="57">
        <v>0</v>
      </c>
      <c r="BW31" s="57"/>
      <c r="BX31" s="57">
        <v>0</v>
      </c>
      <c r="BY31" s="53"/>
      <c r="BZ31" s="53"/>
      <c r="CA31" s="53"/>
      <c r="CB31" s="57">
        <v>0</v>
      </c>
      <c r="CC31" s="57">
        <v>0</v>
      </c>
      <c r="CD31" s="57">
        <v>0</v>
      </c>
      <c r="CE31" s="57">
        <v>0</v>
      </c>
      <c r="CF31" s="57">
        <v>0</v>
      </c>
      <c r="CG31" s="57">
        <v>0</v>
      </c>
      <c r="CH31" s="57">
        <v>0</v>
      </c>
      <c r="CI31" s="57">
        <v>0</v>
      </c>
      <c r="CJ31" s="53">
        <f t="shared" si="23"/>
      </c>
      <c r="CK31" s="53">
        <f t="shared" si="24"/>
      </c>
      <c r="CL31" s="53">
        <f t="shared" si="25"/>
      </c>
      <c r="CM31" s="53">
        <f t="shared" si="26"/>
      </c>
    </row>
    <row r="32" spans="1:91" ht="12">
      <c r="A32" s="74" t="s">
        <v>53</v>
      </c>
      <c r="B32" s="75" t="s">
        <v>54</v>
      </c>
      <c r="C32" s="76">
        <v>366161.35604000004</v>
      </c>
      <c r="D32" s="76">
        <v>740935.16147</v>
      </c>
      <c r="E32" s="76">
        <v>377270.21356</v>
      </c>
      <c r="F32" s="77">
        <f t="shared" si="0"/>
        <v>50.918114455724265</v>
      </c>
      <c r="G32" s="77">
        <f t="shared" si="1"/>
        <v>103.03386945038145</v>
      </c>
      <c r="H32" s="76">
        <v>131648.26741</v>
      </c>
      <c r="I32" s="76">
        <v>296789.6</v>
      </c>
      <c r="J32" s="76">
        <v>141536.41585</v>
      </c>
      <c r="K32" s="78">
        <f t="shared" si="2"/>
        <v>47.68914269570092</v>
      </c>
      <c r="L32" s="79">
        <f t="shared" si="3"/>
        <v>107.51103575803602</v>
      </c>
      <c r="M32" s="80">
        <v>108548.71997</v>
      </c>
      <c r="N32" s="80">
        <v>10003.98667</v>
      </c>
      <c r="O32" s="80">
        <v>5533.21475</v>
      </c>
      <c r="P32" s="80">
        <v>342012.91129</v>
      </c>
      <c r="Q32" s="80">
        <v>781442.3390700001</v>
      </c>
      <c r="R32" s="80">
        <v>358521.24251</v>
      </c>
      <c r="S32" s="78">
        <f t="shared" si="4"/>
        <v>45.879423801976046</v>
      </c>
      <c r="T32" s="79">
        <f t="shared" si="5"/>
        <v>104.82681520932474</v>
      </c>
      <c r="U32" s="80">
        <f t="shared" si="6"/>
        <v>18748.971049999993</v>
      </c>
      <c r="V32" s="80">
        <v>427134.90839999996</v>
      </c>
      <c r="W32" s="80">
        <v>225254.03099</v>
      </c>
      <c r="X32" s="79">
        <f t="shared" si="7"/>
        <v>52.73603879246879</v>
      </c>
      <c r="Y32" s="80">
        <v>77655.857</v>
      </c>
      <c r="Z32" s="80">
        <v>35857.81082</v>
      </c>
      <c r="AA32" s="79">
        <f t="shared" si="8"/>
        <v>46.17528182066163</v>
      </c>
      <c r="AB32" s="79">
        <v>0</v>
      </c>
      <c r="AC32" s="79">
        <v>0</v>
      </c>
      <c r="AD32" s="79"/>
      <c r="AE32" s="80">
        <v>36518.14532</v>
      </c>
      <c r="AF32" s="80">
        <v>7244.05696</v>
      </c>
      <c r="AG32" s="79">
        <f t="shared" si="9"/>
        <v>19.836869853389366</v>
      </c>
      <c r="AH32" s="80">
        <v>1210.047</v>
      </c>
      <c r="AI32" s="80">
        <v>640.529</v>
      </c>
      <c r="AJ32" s="79">
        <f t="shared" si="10"/>
        <v>52.934224868951375</v>
      </c>
      <c r="AK32" s="80">
        <v>1481.4</v>
      </c>
      <c r="AL32" s="80">
        <v>702.916</v>
      </c>
      <c r="AM32" s="79">
        <f t="shared" si="16"/>
        <v>47.449439719184554</v>
      </c>
      <c r="AN32" s="80">
        <v>0</v>
      </c>
      <c r="AO32" s="80">
        <v>0</v>
      </c>
      <c r="AP32" s="79"/>
      <c r="AQ32" s="80">
        <v>236907.35514000003</v>
      </c>
      <c r="AR32" s="80">
        <v>444855.70999999996</v>
      </c>
      <c r="AS32" s="80">
        <v>236742.57424000002</v>
      </c>
      <c r="AT32" s="79">
        <f t="shared" si="11"/>
        <v>53.21783421415452</v>
      </c>
      <c r="AU32" s="79">
        <f t="shared" si="17"/>
        <v>99.93044500458728</v>
      </c>
      <c r="AV32" s="83">
        <v>2104.4016</v>
      </c>
      <c r="AW32" s="83">
        <v>2114.1</v>
      </c>
      <c r="AX32" s="83">
        <v>1004.1975</v>
      </c>
      <c r="AY32" s="79">
        <f t="shared" si="12"/>
        <v>47.5</v>
      </c>
      <c r="AZ32" s="79">
        <f t="shared" si="18"/>
        <v>47.71890973662061</v>
      </c>
      <c r="BA32" s="76">
        <v>15873.813400000001</v>
      </c>
      <c r="BB32" s="76">
        <v>34550.564</v>
      </c>
      <c r="BC32" s="76">
        <v>17791.96444</v>
      </c>
      <c r="BD32" s="79">
        <f t="shared" si="13"/>
        <v>51.49543851151026</v>
      </c>
      <c r="BE32" s="81">
        <f t="shared" si="19"/>
        <v>112.0837444139289</v>
      </c>
      <c r="BF32" s="76">
        <v>218109.49966</v>
      </c>
      <c r="BG32" s="76">
        <v>406400.246</v>
      </c>
      <c r="BH32" s="76">
        <v>216155.6123</v>
      </c>
      <c r="BI32" s="79">
        <f t="shared" si="14"/>
        <v>53.18786453195208</v>
      </c>
      <c r="BJ32" s="79">
        <f t="shared" si="20"/>
        <v>99.10417136207006</v>
      </c>
      <c r="BK32" s="82">
        <v>819.64048</v>
      </c>
      <c r="BL32" s="82">
        <v>1790.8</v>
      </c>
      <c r="BM32" s="82">
        <v>1790.8</v>
      </c>
      <c r="BN32" s="81"/>
      <c r="BO32" s="81"/>
      <c r="BP32" s="82">
        <v>-1584.24753</v>
      </c>
      <c r="BQ32" s="82">
        <v>-1584.24753</v>
      </c>
      <c r="BR32" s="81">
        <f t="shared" si="21"/>
        <v>100</v>
      </c>
      <c r="BS32" s="82"/>
      <c r="BT32" s="82"/>
      <c r="BU32" s="82"/>
      <c r="BV32" s="82">
        <v>0</v>
      </c>
      <c r="BW32" s="82"/>
      <c r="BX32" s="82">
        <v>0</v>
      </c>
      <c r="BY32" s="81"/>
      <c r="BZ32" s="81"/>
      <c r="CA32" s="81"/>
      <c r="CB32" s="82">
        <v>0</v>
      </c>
      <c r="CC32" s="82">
        <v>0</v>
      </c>
      <c r="CD32" s="82">
        <v>0</v>
      </c>
      <c r="CE32" s="82">
        <v>0</v>
      </c>
      <c r="CF32" s="82">
        <v>0</v>
      </c>
      <c r="CG32" s="82">
        <v>0</v>
      </c>
      <c r="CH32" s="82">
        <v>0</v>
      </c>
      <c r="CI32" s="82">
        <v>0</v>
      </c>
      <c r="CJ32" s="81">
        <f t="shared" si="23"/>
      </c>
      <c r="CK32" s="81">
        <f t="shared" si="24"/>
      </c>
      <c r="CL32" s="81">
        <f t="shared" si="25"/>
      </c>
      <c r="CM32" s="81">
        <f t="shared" si="26"/>
      </c>
    </row>
    <row r="33" spans="1:91" ht="12">
      <c r="A33" s="21" t="s">
        <v>55</v>
      </c>
      <c r="B33" s="22" t="s">
        <v>106</v>
      </c>
      <c r="C33" s="54">
        <v>687778.86105</v>
      </c>
      <c r="D33" s="54">
        <v>1185603.7413299999</v>
      </c>
      <c r="E33" s="54">
        <v>617841.1233999999</v>
      </c>
      <c r="F33" s="51">
        <f t="shared" si="0"/>
        <v>52.111941103265345</v>
      </c>
      <c r="G33" s="51">
        <f t="shared" si="1"/>
        <v>89.8313627227174</v>
      </c>
      <c r="H33" s="54">
        <v>278486.20294</v>
      </c>
      <c r="I33" s="54">
        <v>522616.50826</v>
      </c>
      <c r="J33" s="54">
        <v>247851.51805</v>
      </c>
      <c r="K33" s="50">
        <f t="shared" si="2"/>
        <v>47.42512227085921</v>
      </c>
      <c r="L33" s="52">
        <f t="shared" si="3"/>
        <v>88.99956817731461</v>
      </c>
      <c r="M33" s="55">
        <v>176660.67013999997</v>
      </c>
      <c r="N33" s="55">
        <v>8344.08175</v>
      </c>
      <c r="O33" s="55">
        <v>15675.82248</v>
      </c>
      <c r="P33" s="55">
        <v>641243.9517399999</v>
      </c>
      <c r="Q33" s="55">
        <v>1295067.1862</v>
      </c>
      <c r="R33" s="55">
        <v>640834.26175</v>
      </c>
      <c r="S33" s="50">
        <f t="shared" si="4"/>
        <v>49.48270395378812</v>
      </c>
      <c r="T33" s="52">
        <f t="shared" si="5"/>
        <v>99.93611012019868</v>
      </c>
      <c r="U33" s="55">
        <f t="shared" si="6"/>
        <v>-22993.138350000023</v>
      </c>
      <c r="V33" s="55">
        <v>696085.4899500001</v>
      </c>
      <c r="W33" s="55">
        <v>394862.25868</v>
      </c>
      <c r="X33" s="52">
        <f t="shared" si="7"/>
        <v>56.72611545291125</v>
      </c>
      <c r="Y33" s="55">
        <v>126213.76545</v>
      </c>
      <c r="Z33" s="55">
        <v>58194.10505</v>
      </c>
      <c r="AA33" s="52">
        <f t="shared" si="8"/>
        <v>46.107573799510625</v>
      </c>
      <c r="AB33" s="52">
        <v>0</v>
      </c>
      <c r="AC33" s="52">
        <v>0</v>
      </c>
      <c r="AD33" s="52"/>
      <c r="AE33" s="55">
        <v>42122.718</v>
      </c>
      <c r="AF33" s="55">
        <v>14035.84474</v>
      </c>
      <c r="AG33" s="52">
        <f t="shared" si="9"/>
        <v>33.32131782189364</v>
      </c>
      <c r="AH33" s="55">
        <v>37299.2</v>
      </c>
      <c r="AI33" s="55">
        <v>18729.83137</v>
      </c>
      <c r="AJ33" s="52">
        <f t="shared" si="10"/>
        <v>50.21510212015271</v>
      </c>
      <c r="AK33" s="55">
        <v>1633.3</v>
      </c>
      <c r="AL33" s="55">
        <v>775.8175</v>
      </c>
      <c r="AM33" s="52">
        <f t="shared" si="16"/>
        <v>47.5</v>
      </c>
      <c r="AN33" s="55">
        <v>1000</v>
      </c>
      <c r="AO33" s="55">
        <v>0</v>
      </c>
      <c r="AP33" s="52">
        <f t="shared" si="22"/>
        <v>0</v>
      </c>
      <c r="AQ33" s="55">
        <v>402582.02022</v>
      </c>
      <c r="AR33" s="55">
        <v>655772.06475</v>
      </c>
      <c r="AS33" s="55">
        <v>367484.4189499999</v>
      </c>
      <c r="AT33" s="52">
        <f t="shared" si="11"/>
        <v>56.03843754614586</v>
      </c>
      <c r="AU33" s="52">
        <f t="shared" si="17"/>
        <v>91.28187561609924</v>
      </c>
      <c r="AV33" s="56">
        <v>10131.5232</v>
      </c>
      <c r="AW33" s="56">
        <v>49557.2</v>
      </c>
      <c r="AX33" s="56">
        <v>23539.67</v>
      </c>
      <c r="AY33" s="52">
        <f t="shared" si="12"/>
        <v>47.5</v>
      </c>
      <c r="AZ33" s="52">
        <f t="shared" si="18"/>
        <v>232.34087841796583</v>
      </c>
      <c r="BA33" s="54">
        <v>123873.02293</v>
      </c>
      <c r="BB33" s="54">
        <v>103526.96875</v>
      </c>
      <c r="BC33" s="54">
        <v>58632.30875</v>
      </c>
      <c r="BD33" s="52">
        <f t="shared" si="13"/>
        <v>56.634816471432714</v>
      </c>
      <c r="BE33" s="53">
        <f t="shared" si="19"/>
        <v>47.33258893918558</v>
      </c>
      <c r="BF33" s="54">
        <v>267042.02409</v>
      </c>
      <c r="BG33" s="54">
        <v>500804.716</v>
      </c>
      <c r="BH33" s="54">
        <v>283429.26019999996</v>
      </c>
      <c r="BI33" s="52">
        <f t="shared" si="14"/>
        <v>56.594766611582784</v>
      </c>
      <c r="BJ33" s="52">
        <f t="shared" si="20"/>
        <v>106.13657575650979</v>
      </c>
      <c r="BK33" s="57">
        <v>1535.45</v>
      </c>
      <c r="BL33" s="57">
        <v>1883.18</v>
      </c>
      <c r="BM33" s="57">
        <v>1883.18</v>
      </c>
      <c r="BN33" s="53">
        <f t="shared" si="15"/>
        <v>100</v>
      </c>
      <c r="BO33" s="53">
        <f>BM33/BK33*100</f>
        <v>122.64678107395225</v>
      </c>
      <c r="BP33" s="57">
        <v>-458.6816</v>
      </c>
      <c r="BQ33" s="57">
        <v>-458.6816</v>
      </c>
      <c r="BR33" s="53">
        <f t="shared" si="21"/>
        <v>100</v>
      </c>
      <c r="BS33" s="57"/>
      <c r="BT33" s="57"/>
      <c r="BU33" s="57"/>
      <c r="BV33" s="57">
        <v>0</v>
      </c>
      <c r="BW33" s="57"/>
      <c r="BX33" s="57">
        <v>0</v>
      </c>
      <c r="BY33" s="53"/>
      <c r="BZ33" s="53"/>
      <c r="CA33" s="53"/>
      <c r="CB33" s="57">
        <v>0</v>
      </c>
      <c r="CC33" s="57">
        <v>0</v>
      </c>
      <c r="CD33" s="57">
        <v>0</v>
      </c>
      <c r="CE33" s="57">
        <v>0</v>
      </c>
      <c r="CF33" s="57">
        <v>0</v>
      </c>
      <c r="CG33" s="57">
        <v>0</v>
      </c>
      <c r="CH33" s="57">
        <v>0</v>
      </c>
      <c r="CI33" s="57">
        <v>0</v>
      </c>
      <c r="CJ33" s="53">
        <f t="shared" si="23"/>
      </c>
      <c r="CK33" s="53">
        <f t="shared" si="24"/>
      </c>
      <c r="CL33" s="53">
        <f t="shared" si="25"/>
      </c>
      <c r="CM33" s="53">
        <f t="shared" si="26"/>
      </c>
    </row>
    <row r="34" spans="1:91" ht="12">
      <c r="A34" s="74" t="s">
        <v>56</v>
      </c>
      <c r="B34" s="75" t="s">
        <v>57</v>
      </c>
      <c r="C34" s="76">
        <v>413251.35599</v>
      </c>
      <c r="D34" s="76">
        <v>819160.69074</v>
      </c>
      <c r="E34" s="76">
        <v>424730.48588</v>
      </c>
      <c r="F34" s="77">
        <f t="shared" si="0"/>
        <v>51.84947113322954</v>
      </c>
      <c r="G34" s="77">
        <f t="shared" si="1"/>
        <v>102.77775976378835</v>
      </c>
      <c r="H34" s="76">
        <v>145498.2788</v>
      </c>
      <c r="I34" s="76">
        <v>324067.24582</v>
      </c>
      <c r="J34" s="76">
        <v>163472.73746</v>
      </c>
      <c r="K34" s="78">
        <f t="shared" si="2"/>
        <v>50.44407898933401</v>
      </c>
      <c r="L34" s="79">
        <f t="shared" si="3"/>
        <v>112.35372597411097</v>
      </c>
      <c r="M34" s="80">
        <v>126360.91383</v>
      </c>
      <c r="N34" s="80">
        <v>7946.51224</v>
      </c>
      <c r="O34" s="80">
        <v>4804.30225</v>
      </c>
      <c r="P34" s="80">
        <v>381527.32294</v>
      </c>
      <c r="Q34" s="80">
        <v>927548.7638200001</v>
      </c>
      <c r="R34" s="80">
        <v>405862.56518000003</v>
      </c>
      <c r="S34" s="78">
        <f t="shared" si="4"/>
        <v>43.756466615135466</v>
      </c>
      <c r="T34" s="79">
        <f t="shared" si="5"/>
        <v>106.37837470000204</v>
      </c>
      <c r="U34" s="80">
        <f t="shared" si="6"/>
        <v>18867.92069999996</v>
      </c>
      <c r="V34" s="80">
        <v>460239.693</v>
      </c>
      <c r="W34" s="80">
        <v>240602.97705000002</v>
      </c>
      <c r="X34" s="79">
        <f t="shared" si="7"/>
        <v>52.27775455038815</v>
      </c>
      <c r="Y34" s="80">
        <v>73663.47556</v>
      </c>
      <c r="Z34" s="80">
        <v>32801.57411</v>
      </c>
      <c r="AA34" s="79">
        <f t="shared" si="8"/>
        <v>44.52895259236394</v>
      </c>
      <c r="AB34" s="79">
        <v>0</v>
      </c>
      <c r="AC34" s="79">
        <v>0</v>
      </c>
      <c r="AD34" s="79"/>
      <c r="AE34" s="80">
        <v>22305.881</v>
      </c>
      <c r="AF34" s="80">
        <v>8123.2361</v>
      </c>
      <c r="AG34" s="79">
        <f t="shared" si="9"/>
        <v>36.41746362764152</v>
      </c>
      <c r="AH34" s="80">
        <v>32666.61</v>
      </c>
      <c r="AI34" s="80">
        <v>15196.869359999999</v>
      </c>
      <c r="AJ34" s="79">
        <f t="shared" si="10"/>
        <v>46.52110935294479</v>
      </c>
      <c r="AK34" s="80">
        <v>4418.3</v>
      </c>
      <c r="AL34" s="80">
        <v>2340.95</v>
      </c>
      <c r="AM34" s="79">
        <f t="shared" si="16"/>
        <v>52.983047778557356</v>
      </c>
      <c r="AN34" s="80">
        <v>0</v>
      </c>
      <c r="AO34" s="80">
        <v>0</v>
      </c>
      <c r="AP34" s="79"/>
      <c r="AQ34" s="80">
        <v>268719.52043</v>
      </c>
      <c r="AR34" s="80">
        <v>493418.71436</v>
      </c>
      <c r="AS34" s="80">
        <v>262096.64586</v>
      </c>
      <c r="AT34" s="79">
        <f t="shared" si="11"/>
        <v>53.11850528408888</v>
      </c>
      <c r="AU34" s="79">
        <f t="shared" si="17"/>
        <v>97.53539506195821</v>
      </c>
      <c r="AV34" s="83">
        <v>27906.9408</v>
      </c>
      <c r="AW34" s="83">
        <v>57774</v>
      </c>
      <c r="AX34" s="83">
        <v>27442.65</v>
      </c>
      <c r="AY34" s="79">
        <f t="shared" si="12"/>
        <v>47.5</v>
      </c>
      <c r="AZ34" s="79">
        <f t="shared" si="18"/>
        <v>98.33628915714044</v>
      </c>
      <c r="BA34" s="76">
        <v>42588.931450000004</v>
      </c>
      <c r="BB34" s="76">
        <v>75156.31036</v>
      </c>
      <c r="BC34" s="76">
        <v>40661.84286</v>
      </c>
      <c r="BD34" s="79">
        <f t="shared" si="13"/>
        <v>54.1030322872811</v>
      </c>
      <c r="BE34" s="81">
        <f t="shared" si="19"/>
        <v>95.47514219213873</v>
      </c>
      <c r="BF34" s="76">
        <v>198034.84818</v>
      </c>
      <c r="BG34" s="76">
        <v>360403.404</v>
      </c>
      <c r="BH34" s="76">
        <v>193907.153</v>
      </c>
      <c r="BI34" s="79">
        <f t="shared" si="14"/>
        <v>53.80280842186495</v>
      </c>
      <c r="BJ34" s="79">
        <f t="shared" si="20"/>
        <v>97.91567230821506</v>
      </c>
      <c r="BK34" s="82">
        <v>188.8</v>
      </c>
      <c r="BL34" s="82">
        <v>85</v>
      </c>
      <c r="BM34" s="82">
        <v>85</v>
      </c>
      <c r="BN34" s="81">
        <f t="shared" si="15"/>
        <v>100</v>
      </c>
      <c r="BO34" s="81"/>
      <c r="BP34" s="82">
        <v>-848.89744</v>
      </c>
      <c r="BQ34" s="82">
        <v>-848.89744</v>
      </c>
      <c r="BR34" s="81">
        <f t="shared" si="21"/>
        <v>100</v>
      </c>
      <c r="BS34" s="82"/>
      <c r="BT34" s="82"/>
      <c r="BU34" s="82"/>
      <c r="BV34" s="82">
        <v>0</v>
      </c>
      <c r="BW34" s="82"/>
      <c r="BX34" s="82">
        <v>0</v>
      </c>
      <c r="BY34" s="81"/>
      <c r="BZ34" s="81"/>
      <c r="CA34" s="81"/>
      <c r="CB34" s="82">
        <v>0</v>
      </c>
      <c r="CC34" s="82">
        <v>0</v>
      </c>
      <c r="CD34" s="82">
        <v>0</v>
      </c>
      <c r="CE34" s="82">
        <v>0</v>
      </c>
      <c r="CF34" s="82">
        <v>0</v>
      </c>
      <c r="CG34" s="82">
        <v>0</v>
      </c>
      <c r="CH34" s="82">
        <v>0</v>
      </c>
      <c r="CI34" s="82">
        <v>0</v>
      </c>
      <c r="CJ34" s="81">
        <f t="shared" si="23"/>
      </c>
      <c r="CK34" s="81">
        <f t="shared" si="24"/>
      </c>
      <c r="CL34" s="81">
        <f t="shared" si="25"/>
      </c>
      <c r="CM34" s="81">
        <f t="shared" si="26"/>
      </c>
    </row>
    <row r="35" spans="1:91" ht="12">
      <c r="A35" s="21" t="s">
        <v>58</v>
      </c>
      <c r="B35" s="22" t="s">
        <v>59</v>
      </c>
      <c r="C35" s="54">
        <v>233304.71859</v>
      </c>
      <c r="D35" s="54">
        <v>503155.58814999997</v>
      </c>
      <c r="E35" s="54">
        <v>266003.94873</v>
      </c>
      <c r="F35" s="51">
        <f t="shared" si="0"/>
        <v>52.86713593066551</v>
      </c>
      <c r="G35" s="51">
        <f t="shared" si="1"/>
        <v>114.01567458113193</v>
      </c>
      <c r="H35" s="54">
        <v>69457.61925</v>
      </c>
      <c r="I35" s="54">
        <v>149124.495</v>
      </c>
      <c r="J35" s="54">
        <v>78234.6205</v>
      </c>
      <c r="K35" s="50">
        <f t="shared" si="2"/>
        <v>52.462622253976456</v>
      </c>
      <c r="L35" s="52">
        <f t="shared" si="3"/>
        <v>112.6364844415539</v>
      </c>
      <c r="M35" s="55">
        <v>61979.152729999994</v>
      </c>
      <c r="N35" s="55">
        <v>1807.08426</v>
      </c>
      <c r="O35" s="55">
        <v>1977.95217</v>
      </c>
      <c r="P35" s="55">
        <v>228466.78861000002</v>
      </c>
      <c r="Q35" s="55">
        <v>512352.19047000003</v>
      </c>
      <c r="R35" s="55">
        <v>248997.72524</v>
      </c>
      <c r="S35" s="50">
        <f t="shared" si="4"/>
        <v>48.59893836143942</v>
      </c>
      <c r="T35" s="52">
        <f t="shared" si="5"/>
        <v>108.98639874745513</v>
      </c>
      <c r="U35" s="55">
        <f t="shared" si="6"/>
        <v>17006.223490000004</v>
      </c>
      <c r="V35" s="55">
        <v>271331.9</v>
      </c>
      <c r="W35" s="55">
        <v>142885.06966</v>
      </c>
      <c r="X35" s="52">
        <f t="shared" si="7"/>
        <v>52.6606232661917</v>
      </c>
      <c r="Y35" s="55">
        <v>58084.161</v>
      </c>
      <c r="Z35" s="55">
        <v>19954.442850000003</v>
      </c>
      <c r="AA35" s="52">
        <f t="shared" si="8"/>
        <v>34.354361854344425</v>
      </c>
      <c r="AB35" s="52">
        <v>0</v>
      </c>
      <c r="AC35" s="52">
        <v>0</v>
      </c>
      <c r="AD35" s="52"/>
      <c r="AE35" s="55">
        <v>16743.743</v>
      </c>
      <c r="AF35" s="55">
        <v>5621.54339</v>
      </c>
      <c r="AG35" s="52">
        <f t="shared" si="9"/>
        <v>33.57399471551851</v>
      </c>
      <c r="AH35" s="55">
        <v>1947.2</v>
      </c>
      <c r="AI35" s="55">
        <v>671.19955</v>
      </c>
      <c r="AJ35" s="52">
        <f t="shared" si="10"/>
        <v>34.46998510682005</v>
      </c>
      <c r="AK35" s="55">
        <v>1693.3</v>
      </c>
      <c r="AL35" s="55">
        <v>824.098</v>
      </c>
      <c r="AM35" s="52">
        <f t="shared" si="16"/>
        <v>48.66816275910943</v>
      </c>
      <c r="AN35" s="55">
        <v>45.8</v>
      </c>
      <c r="AO35" s="55">
        <v>23.517709999999997</v>
      </c>
      <c r="AP35" s="52">
        <f t="shared" si="22"/>
        <v>51.34871179039301</v>
      </c>
      <c r="AQ35" s="55">
        <v>165514.39316</v>
      </c>
      <c r="AR35" s="55">
        <v>352569.55079</v>
      </c>
      <c r="AS35" s="55">
        <v>193512.16265</v>
      </c>
      <c r="AT35" s="52">
        <f t="shared" si="11"/>
        <v>54.88623796819627</v>
      </c>
      <c r="AU35" s="52">
        <f t="shared" si="17"/>
        <v>116.91561015055352</v>
      </c>
      <c r="AV35" s="56">
        <v>16290.10224</v>
      </c>
      <c r="AW35" s="56">
        <v>74062.1</v>
      </c>
      <c r="AX35" s="56">
        <v>35179.4975</v>
      </c>
      <c r="AY35" s="52">
        <f t="shared" si="12"/>
        <v>47.49999999999999</v>
      </c>
      <c r="AZ35" s="52">
        <f t="shared" si="18"/>
        <v>215.95627198469933</v>
      </c>
      <c r="BA35" s="54">
        <v>1925.34687</v>
      </c>
      <c r="BB35" s="54">
        <v>21367.69179</v>
      </c>
      <c r="BC35" s="54">
        <v>8357.80135</v>
      </c>
      <c r="BD35" s="52">
        <f t="shared" si="13"/>
        <v>39.11419835207198</v>
      </c>
      <c r="BE35" s="53">
        <f t="shared" si="19"/>
        <v>434.0932784750625</v>
      </c>
      <c r="BF35" s="54">
        <v>145374.36057</v>
      </c>
      <c r="BG35" s="54">
        <v>256734.759</v>
      </c>
      <c r="BH35" s="54">
        <v>149569.86380000002</v>
      </c>
      <c r="BI35" s="52">
        <f t="shared" si="14"/>
        <v>58.258517227112215</v>
      </c>
      <c r="BJ35" s="52">
        <f t="shared" si="20"/>
        <v>102.88599943865606</v>
      </c>
      <c r="BK35" s="57">
        <v>1924.58348</v>
      </c>
      <c r="BL35" s="57">
        <v>405</v>
      </c>
      <c r="BM35" s="57">
        <v>405</v>
      </c>
      <c r="BN35" s="53"/>
      <c r="BO35" s="53"/>
      <c r="BP35" s="57">
        <v>-1249.2908</v>
      </c>
      <c r="BQ35" s="57">
        <v>-1249.2908</v>
      </c>
      <c r="BR35" s="53">
        <f t="shared" si="21"/>
        <v>100</v>
      </c>
      <c r="BS35" s="57"/>
      <c r="BT35" s="57"/>
      <c r="BU35" s="57"/>
      <c r="BV35" s="57">
        <v>0</v>
      </c>
      <c r="BW35" s="57"/>
      <c r="BX35" s="57">
        <v>0</v>
      </c>
      <c r="BY35" s="53"/>
      <c r="BZ35" s="53"/>
      <c r="CA35" s="53"/>
      <c r="CB35" s="57">
        <v>5040</v>
      </c>
      <c r="CC35" s="57">
        <v>5040</v>
      </c>
      <c r="CD35" s="57">
        <v>0</v>
      </c>
      <c r="CE35" s="57">
        <v>0</v>
      </c>
      <c r="CF35" s="57">
        <v>3138</v>
      </c>
      <c r="CG35" s="57">
        <v>3138</v>
      </c>
      <c r="CH35" s="57">
        <v>0</v>
      </c>
      <c r="CI35" s="57">
        <v>0</v>
      </c>
      <c r="CJ35" s="53">
        <f t="shared" si="23"/>
        <v>62.26190476190476</v>
      </c>
      <c r="CK35" s="53">
        <f t="shared" si="24"/>
        <v>62.26190476190476</v>
      </c>
      <c r="CL35" s="53">
        <f t="shared" si="25"/>
      </c>
      <c r="CM35" s="53">
        <f t="shared" si="26"/>
      </c>
    </row>
    <row r="36" spans="1:91" ht="12">
      <c r="A36" s="74" t="s">
        <v>60</v>
      </c>
      <c r="B36" s="75" t="s">
        <v>61</v>
      </c>
      <c r="C36" s="76">
        <v>240646.18876</v>
      </c>
      <c r="D36" s="76">
        <v>524450.4913</v>
      </c>
      <c r="E36" s="76">
        <v>258629.64505000002</v>
      </c>
      <c r="F36" s="77">
        <f t="shared" si="0"/>
        <v>49.314406095590215</v>
      </c>
      <c r="G36" s="77">
        <f t="shared" si="1"/>
        <v>107.47298612235043</v>
      </c>
      <c r="H36" s="76">
        <v>68453.38127</v>
      </c>
      <c r="I36" s="76">
        <v>161496.4</v>
      </c>
      <c r="J36" s="76">
        <v>74541.19235</v>
      </c>
      <c r="K36" s="78">
        <f t="shared" si="2"/>
        <v>46.156565935835104</v>
      </c>
      <c r="L36" s="79">
        <f t="shared" si="3"/>
        <v>108.89336796379408</v>
      </c>
      <c r="M36" s="80">
        <v>58000.57903</v>
      </c>
      <c r="N36" s="80">
        <v>2890.45865</v>
      </c>
      <c r="O36" s="80">
        <v>2977.51901</v>
      </c>
      <c r="P36" s="80">
        <v>241142.06359000003</v>
      </c>
      <c r="Q36" s="80">
        <v>534904.8275</v>
      </c>
      <c r="R36" s="80">
        <v>263678.36135</v>
      </c>
      <c r="S36" s="78">
        <f t="shared" si="4"/>
        <v>49.29444413174603</v>
      </c>
      <c r="T36" s="79">
        <f t="shared" si="5"/>
        <v>109.34565186367367</v>
      </c>
      <c r="U36" s="80">
        <f t="shared" si="6"/>
        <v>-5048.7163</v>
      </c>
      <c r="V36" s="80">
        <v>270896.77936</v>
      </c>
      <c r="W36" s="80">
        <v>149720.6616</v>
      </c>
      <c r="X36" s="79">
        <f t="shared" si="7"/>
        <v>55.26852772252169</v>
      </c>
      <c r="Y36" s="80">
        <v>61293.216</v>
      </c>
      <c r="Z36" s="80">
        <v>38068.24065</v>
      </c>
      <c r="AA36" s="79">
        <f t="shared" si="8"/>
        <v>62.10840796802047</v>
      </c>
      <c r="AB36" s="79">
        <v>0</v>
      </c>
      <c r="AC36" s="79">
        <v>0</v>
      </c>
      <c r="AD36" s="79"/>
      <c r="AE36" s="80">
        <v>19117.343</v>
      </c>
      <c r="AF36" s="80">
        <v>8041.95898</v>
      </c>
      <c r="AG36" s="79">
        <f t="shared" si="9"/>
        <v>42.06630063602458</v>
      </c>
      <c r="AH36" s="80">
        <v>517.1</v>
      </c>
      <c r="AI36" s="80">
        <v>310.50221000000005</v>
      </c>
      <c r="AJ36" s="79">
        <f t="shared" si="10"/>
        <v>60.04684006961904</v>
      </c>
      <c r="AK36" s="80">
        <v>2789.7</v>
      </c>
      <c r="AL36" s="80">
        <v>1381.396</v>
      </c>
      <c r="AM36" s="79">
        <f t="shared" si="16"/>
        <v>49.51772592034986</v>
      </c>
      <c r="AN36" s="80">
        <v>107</v>
      </c>
      <c r="AO36" s="80">
        <v>48.1084</v>
      </c>
      <c r="AP36" s="79">
        <f t="shared" si="22"/>
        <v>44.961121495327106</v>
      </c>
      <c r="AQ36" s="80">
        <v>172476.93702</v>
      </c>
      <c r="AR36" s="80">
        <v>363520.08331</v>
      </c>
      <c r="AS36" s="80">
        <v>184654.44470999998</v>
      </c>
      <c r="AT36" s="79">
        <f t="shared" si="11"/>
        <v>50.79621544665297</v>
      </c>
      <c r="AU36" s="79">
        <f t="shared" si="17"/>
        <v>107.06036870807132</v>
      </c>
      <c r="AV36" s="83">
        <v>41572.008</v>
      </c>
      <c r="AW36" s="83">
        <v>90982.8</v>
      </c>
      <c r="AX36" s="83">
        <v>50416.83</v>
      </c>
      <c r="AY36" s="79">
        <f t="shared" si="12"/>
        <v>55.41358366636331</v>
      </c>
      <c r="AZ36" s="79">
        <f t="shared" si="18"/>
        <v>121.27590757704078</v>
      </c>
      <c r="BA36" s="76">
        <v>19242.41948</v>
      </c>
      <c r="BB36" s="76">
        <v>66938.80131</v>
      </c>
      <c r="BC36" s="76">
        <v>21681.93691</v>
      </c>
      <c r="BD36" s="79">
        <f t="shared" si="13"/>
        <v>32.39068594848133</v>
      </c>
      <c r="BE36" s="81">
        <f t="shared" si="19"/>
        <v>112.67781025424355</v>
      </c>
      <c r="BF36" s="76">
        <v>110389.95796</v>
      </c>
      <c r="BG36" s="76">
        <v>205148.482</v>
      </c>
      <c r="BH36" s="76">
        <v>112105.67779999999</v>
      </c>
      <c r="BI36" s="79">
        <f t="shared" si="14"/>
        <v>54.64611617257786</v>
      </c>
      <c r="BJ36" s="79">
        <f t="shared" si="20"/>
        <v>101.55423543201427</v>
      </c>
      <c r="BK36" s="82">
        <v>1272.55158</v>
      </c>
      <c r="BL36" s="82">
        <v>450</v>
      </c>
      <c r="BM36" s="82">
        <v>450</v>
      </c>
      <c r="BN36" s="81">
        <f t="shared" si="15"/>
        <v>100</v>
      </c>
      <c r="BO36" s="81"/>
      <c r="BP36" s="82">
        <v>-889.3984</v>
      </c>
      <c r="BQ36" s="82">
        <v>-889.3984</v>
      </c>
      <c r="BR36" s="81">
        <f t="shared" si="21"/>
        <v>100</v>
      </c>
      <c r="BS36" s="82"/>
      <c r="BT36" s="82"/>
      <c r="BU36" s="82"/>
      <c r="BV36" s="82">
        <v>0</v>
      </c>
      <c r="BW36" s="82"/>
      <c r="BX36" s="82">
        <v>0</v>
      </c>
      <c r="BY36" s="81"/>
      <c r="BZ36" s="81"/>
      <c r="CA36" s="81"/>
      <c r="CB36" s="82">
        <v>16000</v>
      </c>
      <c r="CC36" s="82">
        <v>16000</v>
      </c>
      <c r="CD36" s="82">
        <v>0</v>
      </c>
      <c r="CE36" s="82">
        <v>0</v>
      </c>
      <c r="CF36" s="82">
        <v>16000</v>
      </c>
      <c r="CG36" s="82">
        <v>16000</v>
      </c>
      <c r="CH36" s="82">
        <v>0</v>
      </c>
      <c r="CI36" s="82">
        <v>0</v>
      </c>
      <c r="CJ36" s="81">
        <f t="shared" si="23"/>
        <v>100</v>
      </c>
      <c r="CK36" s="81">
        <f t="shared" si="24"/>
        <v>100</v>
      </c>
      <c r="CL36" s="81">
        <f t="shared" si="25"/>
      </c>
      <c r="CM36" s="81">
        <f t="shared" si="26"/>
      </c>
    </row>
    <row r="37" spans="1:91" ht="12">
      <c r="A37" s="21" t="s">
        <v>62</v>
      </c>
      <c r="B37" s="22" t="s">
        <v>63</v>
      </c>
      <c r="C37" s="54">
        <v>173395.26184</v>
      </c>
      <c r="D37" s="54">
        <v>365839.37117</v>
      </c>
      <c r="E37" s="54">
        <v>186488.42206</v>
      </c>
      <c r="F37" s="51">
        <f t="shared" si="0"/>
        <v>50.97549273157418</v>
      </c>
      <c r="G37" s="51">
        <f t="shared" si="1"/>
        <v>107.5510484433431</v>
      </c>
      <c r="H37" s="54">
        <v>41649.22186</v>
      </c>
      <c r="I37" s="54">
        <v>88436.0885</v>
      </c>
      <c r="J37" s="54">
        <v>42873.668789999996</v>
      </c>
      <c r="K37" s="50">
        <f t="shared" si="2"/>
        <v>48.47983387460651</v>
      </c>
      <c r="L37" s="52">
        <f t="shared" si="3"/>
        <v>102.93990349715503</v>
      </c>
      <c r="M37" s="55">
        <v>29562.33653</v>
      </c>
      <c r="N37" s="55">
        <v>1474.49826</v>
      </c>
      <c r="O37" s="55">
        <v>2678.15163</v>
      </c>
      <c r="P37" s="55">
        <v>172522.15709999998</v>
      </c>
      <c r="Q37" s="55">
        <v>372502.49399</v>
      </c>
      <c r="R37" s="55">
        <v>186207.78993</v>
      </c>
      <c r="S37" s="50">
        <f t="shared" si="4"/>
        <v>49.98833375193424</v>
      </c>
      <c r="T37" s="52">
        <f t="shared" si="5"/>
        <v>107.93268126253912</v>
      </c>
      <c r="U37" s="55">
        <f t="shared" si="6"/>
        <v>280.6321300000127</v>
      </c>
      <c r="V37" s="55">
        <v>159073.393</v>
      </c>
      <c r="W37" s="55">
        <v>89225.79878</v>
      </c>
      <c r="X37" s="52">
        <f t="shared" si="7"/>
        <v>56.09096348375494</v>
      </c>
      <c r="Y37" s="55">
        <v>46112.3</v>
      </c>
      <c r="Z37" s="55">
        <v>26080.709039999998</v>
      </c>
      <c r="AA37" s="52">
        <f t="shared" si="8"/>
        <v>56.55911555051472</v>
      </c>
      <c r="AB37" s="52">
        <v>0</v>
      </c>
      <c r="AC37" s="52">
        <v>0</v>
      </c>
      <c r="AD37" s="52"/>
      <c r="AE37" s="55">
        <v>13180.252</v>
      </c>
      <c r="AF37" s="55">
        <v>4230.7182</v>
      </c>
      <c r="AG37" s="52">
        <f t="shared" si="9"/>
        <v>32.098917380335365</v>
      </c>
      <c r="AH37" s="55">
        <v>0</v>
      </c>
      <c r="AI37" s="55">
        <v>0</v>
      </c>
      <c r="AJ37" s="52"/>
      <c r="AK37" s="55">
        <v>1650</v>
      </c>
      <c r="AL37" s="55">
        <v>880.125</v>
      </c>
      <c r="AM37" s="52">
        <f t="shared" si="16"/>
        <v>53.34090909090909</v>
      </c>
      <c r="AN37" s="55">
        <v>100</v>
      </c>
      <c r="AO37" s="55">
        <v>23.57248</v>
      </c>
      <c r="AP37" s="52">
        <f t="shared" si="22"/>
        <v>23.57248</v>
      </c>
      <c r="AQ37" s="55">
        <v>133112.15098</v>
      </c>
      <c r="AR37" s="55">
        <v>275965.97301</v>
      </c>
      <c r="AS37" s="55">
        <v>144424.99351</v>
      </c>
      <c r="AT37" s="52">
        <f t="shared" si="11"/>
        <v>52.334348301979446</v>
      </c>
      <c r="AU37" s="52">
        <f t="shared" si="17"/>
        <v>108.49873016603853</v>
      </c>
      <c r="AV37" s="56">
        <v>41553.5172</v>
      </c>
      <c r="AW37" s="56">
        <v>104267.7</v>
      </c>
      <c r="AX37" s="56">
        <v>49527.1575</v>
      </c>
      <c r="AY37" s="52">
        <f t="shared" si="12"/>
        <v>47.5</v>
      </c>
      <c r="AZ37" s="52">
        <f t="shared" si="18"/>
        <v>119.18884570377595</v>
      </c>
      <c r="BA37" s="54">
        <v>10985.6292</v>
      </c>
      <c r="BB37" s="54">
        <v>26516.659010000003</v>
      </c>
      <c r="BC37" s="54">
        <v>16652.37401</v>
      </c>
      <c r="BD37" s="52">
        <f t="shared" si="13"/>
        <v>62.79966870532231</v>
      </c>
      <c r="BE37" s="53">
        <f t="shared" si="19"/>
        <v>151.58325214544834</v>
      </c>
      <c r="BF37" s="54">
        <v>80295.72058</v>
      </c>
      <c r="BG37" s="54">
        <v>144883.794</v>
      </c>
      <c r="BH37" s="54">
        <v>77947.642</v>
      </c>
      <c r="BI37" s="52">
        <f t="shared" si="14"/>
        <v>53.800111004823634</v>
      </c>
      <c r="BJ37" s="52">
        <f t="shared" si="20"/>
        <v>97.07571142890417</v>
      </c>
      <c r="BK37" s="57">
        <v>277.284</v>
      </c>
      <c r="BL37" s="57">
        <v>297.82</v>
      </c>
      <c r="BM37" s="57">
        <v>297.82</v>
      </c>
      <c r="BN37" s="53"/>
      <c r="BO37" s="53"/>
      <c r="BP37" s="57">
        <v>-982.9043399999999</v>
      </c>
      <c r="BQ37" s="57">
        <v>-982.9043399999999</v>
      </c>
      <c r="BR37" s="53">
        <f t="shared" si="21"/>
        <v>100</v>
      </c>
      <c r="BS37" s="57"/>
      <c r="BT37" s="57"/>
      <c r="BU37" s="57"/>
      <c r="BV37" s="57">
        <v>0</v>
      </c>
      <c r="BW37" s="57"/>
      <c r="BX37" s="57">
        <v>0</v>
      </c>
      <c r="BY37" s="53"/>
      <c r="BZ37" s="53"/>
      <c r="CA37" s="53"/>
      <c r="CB37" s="57">
        <v>8400</v>
      </c>
      <c r="CC37" s="57">
        <v>8400</v>
      </c>
      <c r="CD37" s="57">
        <v>0</v>
      </c>
      <c r="CE37" s="57">
        <v>0</v>
      </c>
      <c r="CF37" s="57">
        <v>7100</v>
      </c>
      <c r="CG37" s="57">
        <v>7100</v>
      </c>
      <c r="CH37" s="57">
        <v>0</v>
      </c>
      <c r="CI37" s="57">
        <v>0</v>
      </c>
      <c r="CJ37" s="53">
        <f t="shared" si="23"/>
        <v>84.52380952380952</v>
      </c>
      <c r="CK37" s="53">
        <f t="shared" si="24"/>
        <v>84.52380952380952</v>
      </c>
      <c r="CL37" s="53">
        <f t="shared" si="25"/>
      </c>
      <c r="CM37" s="53">
        <f t="shared" si="26"/>
      </c>
    </row>
    <row r="38" spans="1:91" ht="12">
      <c r="A38" s="74" t="s">
        <v>64</v>
      </c>
      <c r="B38" s="75" t="s">
        <v>65</v>
      </c>
      <c r="C38" s="76">
        <v>135964.02655</v>
      </c>
      <c r="D38" s="76">
        <v>382696.35177</v>
      </c>
      <c r="E38" s="76">
        <v>210560.03834</v>
      </c>
      <c r="F38" s="77">
        <f aca="true" t="shared" si="27" ref="F38:F61">IF(D38&gt;0,E38/D38*100,0)</f>
        <v>55.02013211417973</v>
      </c>
      <c r="G38" s="77">
        <f aca="true" t="shared" si="28" ref="G38:G61">E38/C38*100</f>
        <v>154.86452091985353</v>
      </c>
      <c r="H38" s="76">
        <v>32509.778850000002</v>
      </c>
      <c r="I38" s="76">
        <v>68618.5</v>
      </c>
      <c r="J38" s="76">
        <v>32394.45637</v>
      </c>
      <c r="K38" s="78">
        <f aca="true" t="shared" si="29" ref="K38:K61">J38/I38*100</f>
        <v>47.209508179281094</v>
      </c>
      <c r="L38" s="79">
        <f aca="true" t="shared" si="30" ref="L38:L57">J38/H38*100</f>
        <v>99.64526833439224</v>
      </c>
      <c r="M38" s="80">
        <v>23287.563100000003</v>
      </c>
      <c r="N38" s="80">
        <v>1751.88108</v>
      </c>
      <c r="O38" s="80">
        <v>1651.3938600000001</v>
      </c>
      <c r="P38" s="80">
        <v>132629.89617999998</v>
      </c>
      <c r="Q38" s="80">
        <v>399765.53526</v>
      </c>
      <c r="R38" s="80">
        <v>208040.33921</v>
      </c>
      <c r="S38" s="78">
        <f aca="true" t="shared" si="31" ref="S38:S61">IF(Q38&gt;0,R38/Q38*100,0)</f>
        <v>52.04058901042945</v>
      </c>
      <c r="T38" s="79">
        <f aca="true" t="shared" si="32" ref="T38:T61">R38/P38*100</f>
        <v>156.8578014474625</v>
      </c>
      <c r="U38" s="80">
        <f aca="true" t="shared" si="33" ref="U38:U61">E38-R38</f>
        <v>2519.6991299999936</v>
      </c>
      <c r="V38" s="80">
        <v>209964.164</v>
      </c>
      <c r="W38" s="80">
        <v>137827.50089</v>
      </c>
      <c r="X38" s="79">
        <f aca="true" t="shared" si="34" ref="X38:X61">W38/V38*100</f>
        <v>65.64334516151051</v>
      </c>
      <c r="Y38" s="80">
        <v>38915.738</v>
      </c>
      <c r="Z38" s="80">
        <v>17535.491719999998</v>
      </c>
      <c r="AA38" s="79">
        <f aca="true" t="shared" si="35" ref="AA38:AA61">Z38/Y38*100</f>
        <v>45.060154634610804</v>
      </c>
      <c r="AB38" s="79">
        <v>0</v>
      </c>
      <c r="AC38" s="79">
        <v>0</v>
      </c>
      <c r="AD38" s="79"/>
      <c r="AE38" s="80">
        <v>14101.544300000001</v>
      </c>
      <c r="AF38" s="80">
        <v>4377.53485</v>
      </c>
      <c r="AG38" s="79">
        <f aca="true" t="shared" si="36" ref="AG38:AG61">AF38/AE38*100</f>
        <v>31.042946480691473</v>
      </c>
      <c r="AH38" s="80">
        <v>1959.939</v>
      </c>
      <c r="AI38" s="80">
        <v>950.25</v>
      </c>
      <c r="AJ38" s="79">
        <f aca="true" t="shared" si="37" ref="AJ38:AJ61">AI38/AH38*100</f>
        <v>48.48365178712194</v>
      </c>
      <c r="AK38" s="80">
        <v>1667</v>
      </c>
      <c r="AL38" s="80">
        <v>785.99</v>
      </c>
      <c r="AM38" s="79">
        <f t="shared" si="16"/>
        <v>47.149970005998796</v>
      </c>
      <c r="AN38" s="80">
        <v>100</v>
      </c>
      <c r="AO38" s="80">
        <v>4.23754</v>
      </c>
      <c r="AP38" s="79">
        <f t="shared" si="22"/>
        <v>4.23754</v>
      </c>
      <c r="AQ38" s="80">
        <v>103623.01642000001</v>
      </c>
      <c r="AR38" s="80">
        <v>313152.35891</v>
      </c>
      <c r="AS38" s="80">
        <v>178460.19491000002</v>
      </c>
      <c r="AT38" s="79">
        <f aca="true" t="shared" si="38" ref="AT38:AT58">AS38/AR38*100</f>
        <v>56.9882965375616</v>
      </c>
      <c r="AU38" s="79">
        <f t="shared" si="17"/>
        <v>172.2206137936319</v>
      </c>
      <c r="AV38" s="83">
        <v>29045.6928</v>
      </c>
      <c r="AW38" s="83">
        <v>111787.5</v>
      </c>
      <c r="AX38" s="83">
        <v>53099.0625</v>
      </c>
      <c r="AY38" s="79">
        <f aca="true" t="shared" si="39" ref="AY38:AY58">AX38/AW38*100</f>
        <v>47.5</v>
      </c>
      <c r="AZ38" s="79">
        <f t="shared" si="18"/>
        <v>182.8121741341284</v>
      </c>
      <c r="BA38" s="76">
        <v>9252.99731</v>
      </c>
      <c r="BB38" s="76">
        <v>76456.39461</v>
      </c>
      <c r="BC38" s="76">
        <v>55920.29461</v>
      </c>
      <c r="BD38" s="79">
        <f aca="true" t="shared" si="40" ref="BD38:BD58">BC38/BB38*100</f>
        <v>73.14011456497059</v>
      </c>
      <c r="BE38" s="81">
        <f t="shared" si="19"/>
        <v>604.3478965412127</v>
      </c>
      <c r="BF38" s="76">
        <v>65059.826310000004</v>
      </c>
      <c r="BG38" s="76">
        <v>123944.931</v>
      </c>
      <c r="BH38" s="76">
        <v>68477.3045</v>
      </c>
      <c r="BI38" s="79">
        <f aca="true" t="shared" si="41" ref="BI38:BI58">BH38/BG38*100</f>
        <v>55.24816864031333</v>
      </c>
      <c r="BJ38" s="79">
        <f t="shared" si="20"/>
        <v>105.2528240295574</v>
      </c>
      <c r="BK38" s="82">
        <v>264.5</v>
      </c>
      <c r="BL38" s="82">
        <v>963.5333</v>
      </c>
      <c r="BM38" s="82">
        <v>963.5333</v>
      </c>
      <c r="BN38" s="81">
        <f t="shared" si="15"/>
        <v>100</v>
      </c>
      <c r="BO38" s="81"/>
      <c r="BP38" s="82">
        <v>-294.61294</v>
      </c>
      <c r="BQ38" s="82">
        <v>-294.61294</v>
      </c>
      <c r="BR38" s="81">
        <f t="shared" si="21"/>
        <v>100</v>
      </c>
      <c r="BS38" s="82"/>
      <c r="BT38" s="82"/>
      <c r="BU38" s="82"/>
      <c r="BV38" s="82">
        <v>0</v>
      </c>
      <c r="BW38" s="82"/>
      <c r="BX38" s="82">
        <v>0</v>
      </c>
      <c r="BY38" s="81"/>
      <c r="BZ38" s="81"/>
      <c r="CA38" s="81"/>
      <c r="CB38" s="82">
        <v>8500</v>
      </c>
      <c r="CC38" s="82">
        <v>8500</v>
      </c>
      <c r="CD38" s="82">
        <v>0</v>
      </c>
      <c r="CE38" s="82">
        <v>0</v>
      </c>
      <c r="CF38" s="82">
        <v>8500</v>
      </c>
      <c r="CG38" s="82">
        <v>8500</v>
      </c>
      <c r="CH38" s="82">
        <v>0</v>
      </c>
      <c r="CI38" s="82">
        <v>0</v>
      </c>
      <c r="CJ38" s="81">
        <f t="shared" si="23"/>
        <v>100</v>
      </c>
      <c r="CK38" s="81">
        <f t="shared" si="24"/>
        <v>100</v>
      </c>
      <c r="CL38" s="81">
        <f t="shared" si="25"/>
      </c>
      <c r="CM38" s="81">
        <f t="shared" si="26"/>
      </c>
    </row>
    <row r="39" spans="1:91" ht="12">
      <c r="A39" s="21" t="s">
        <v>66</v>
      </c>
      <c r="B39" s="22" t="s">
        <v>67</v>
      </c>
      <c r="C39" s="54">
        <v>289324.03475</v>
      </c>
      <c r="D39" s="54">
        <v>524989.85792</v>
      </c>
      <c r="E39" s="54">
        <v>261180.02833</v>
      </c>
      <c r="F39" s="51">
        <f t="shared" si="27"/>
        <v>49.74953789865397</v>
      </c>
      <c r="G39" s="51">
        <f t="shared" si="28"/>
        <v>90.27249621887835</v>
      </c>
      <c r="H39" s="54">
        <v>75479.29376</v>
      </c>
      <c r="I39" s="54">
        <v>155547.75996999998</v>
      </c>
      <c r="J39" s="54">
        <v>72061.66208</v>
      </c>
      <c r="K39" s="50">
        <f t="shared" si="29"/>
        <v>46.32767588160595</v>
      </c>
      <c r="L39" s="52">
        <f t="shared" si="30"/>
        <v>95.47209372299245</v>
      </c>
      <c r="M39" s="55">
        <v>58644.77825</v>
      </c>
      <c r="N39" s="55">
        <v>2123.37527</v>
      </c>
      <c r="O39" s="55">
        <v>1248.1056999999998</v>
      </c>
      <c r="P39" s="55">
        <v>295671.2521299999</v>
      </c>
      <c r="Q39" s="55">
        <v>533972.63361</v>
      </c>
      <c r="R39" s="55">
        <v>260374.61614</v>
      </c>
      <c r="S39" s="50">
        <f t="shared" si="31"/>
        <v>48.7617903523818</v>
      </c>
      <c r="T39" s="52">
        <f t="shared" si="32"/>
        <v>88.06220228185026</v>
      </c>
      <c r="U39" s="55">
        <f t="shared" si="33"/>
        <v>805.4121900000027</v>
      </c>
      <c r="V39" s="55">
        <v>304518.9345</v>
      </c>
      <c r="W39" s="55">
        <v>161739.56247</v>
      </c>
      <c r="X39" s="52">
        <f t="shared" si="34"/>
        <v>53.113138181560274</v>
      </c>
      <c r="Y39" s="55">
        <v>82084.5</v>
      </c>
      <c r="Z39" s="55">
        <v>30859.44584</v>
      </c>
      <c r="AA39" s="52">
        <f t="shared" si="35"/>
        <v>37.5947296261779</v>
      </c>
      <c r="AB39" s="52">
        <v>0</v>
      </c>
      <c r="AC39" s="52">
        <v>0</v>
      </c>
      <c r="AD39" s="52"/>
      <c r="AE39" s="55">
        <v>19349.76039</v>
      </c>
      <c r="AF39" s="55">
        <v>3325.26125</v>
      </c>
      <c r="AG39" s="52">
        <f t="shared" si="36"/>
        <v>17.18502546273649</v>
      </c>
      <c r="AH39" s="55">
        <v>3649.577</v>
      </c>
      <c r="AI39" s="55">
        <v>2226.37398</v>
      </c>
      <c r="AJ39" s="52">
        <f t="shared" si="37"/>
        <v>61.00361713151962</v>
      </c>
      <c r="AK39" s="55">
        <v>1600</v>
      </c>
      <c r="AL39" s="55">
        <v>731.9992</v>
      </c>
      <c r="AM39" s="52">
        <f t="shared" si="16"/>
        <v>45.74995</v>
      </c>
      <c r="AN39" s="55">
        <v>80</v>
      </c>
      <c r="AO39" s="55">
        <v>9.10507</v>
      </c>
      <c r="AP39" s="52">
        <f t="shared" si="22"/>
        <v>11.381337499999999</v>
      </c>
      <c r="AQ39" s="55">
        <v>214325.67160000003</v>
      </c>
      <c r="AR39" s="55">
        <v>369136.15871000005</v>
      </c>
      <c r="AS39" s="55">
        <v>189671.74401</v>
      </c>
      <c r="AT39" s="52">
        <f t="shared" si="38"/>
        <v>51.38259678294196</v>
      </c>
      <c r="AU39" s="52">
        <f t="shared" si="17"/>
        <v>88.49697873056844</v>
      </c>
      <c r="AV39" s="56">
        <v>25384.752</v>
      </c>
      <c r="AW39" s="56">
        <v>89278.4</v>
      </c>
      <c r="AX39" s="56">
        <v>46164.24</v>
      </c>
      <c r="AY39" s="52">
        <f t="shared" si="39"/>
        <v>51.70818473449344</v>
      </c>
      <c r="AZ39" s="52">
        <f t="shared" si="18"/>
        <v>181.85814854523693</v>
      </c>
      <c r="BA39" s="54">
        <v>53732.59982</v>
      </c>
      <c r="BB39" s="54">
        <v>22733.77571</v>
      </c>
      <c r="BC39" s="54">
        <v>7000.95551</v>
      </c>
      <c r="BD39" s="52">
        <f t="shared" si="40"/>
        <v>30.79539272009471</v>
      </c>
      <c r="BE39" s="53">
        <f t="shared" si="19"/>
        <v>13.029251391990435</v>
      </c>
      <c r="BF39" s="54">
        <v>134958.93178</v>
      </c>
      <c r="BG39" s="54">
        <v>257073.983</v>
      </c>
      <c r="BH39" s="54">
        <v>136456.5485</v>
      </c>
      <c r="BI39" s="52">
        <f t="shared" si="41"/>
        <v>53.08065285626357</v>
      </c>
      <c r="BJ39" s="52">
        <f t="shared" si="20"/>
        <v>101.10968329420487</v>
      </c>
      <c r="BK39" s="57">
        <v>249.388</v>
      </c>
      <c r="BL39" s="57">
        <v>50</v>
      </c>
      <c r="BM39" s="57">
        <v>50</v>
      </c>
      <c r="BN39" s="53"/>
      <c r="BO39" s="53"/>
      <c r="BP39" s="57">
        <v>-650.72637</v>
      </c>
      <c r="BQ39" s="57">
        <v>-650.72637</v>
      </c>
      <c r="BR39" s="53">
        <f t="shared" si="21"/>
        <v>100</v>
      </c>
      <c r="BS39" s="57"/>
      <c r="BT39" s="57"/>
      <c r="BU39" s="57"/>
      <c r="BV39" s="57">
        <v>0</v>
      </c>
      <c r="BW39" s="57"/>
      <c r="BX39" s="57">
        <v>0</v>
      </c>
      <c r="BY39" s="53"/>
      <c r="BZ39" s="53"/>
      <c r="CA39" s="53"/>
      <c r="CB39" s="57">
        <v>18000</v>
      </c>
      <c r="CC39" s="57">
        <v>18000</v>
      </c>
      <c r="CD39" s="57">
        <v>0</v>
      </c>
      <c r="CE39" s="57">
        <v>0</v>
      </c>
      <c r="CF39" s="57">
        <v>18000</v>
      </c>
      <c r="CG39" s="57">
        <v>18000</v>
      </c>
      <c r="CH39" s="57">
        <v>0</v>
      </c>
      <c r="CI39" s="57">
        <v>0</v>
      </c>
      <c r="CJ39" s="53">
        <f t="shared" si="23"/>
        <v>100</v>
      </c>
      <c r="CK39" s="53">
        <f t="shared" si="24"/>
        <v>100</v>
      </c>
      <c r="CL39" s="53">
        <f t="shared" si="25"/>
      </c>
      <c r="CM39" s="53">
        <f t="shared" si="26"/>
      </c>
    </row>
    <row r="40" spans="1:91" ht="12">
      <c r="A40" s="74" t="s">
        <v>68</v>
      </c>
      <c r="B40" s="75" t="s">
        <v>69</v>
      </c>
      <c r="C40" s="76">
        <v>414832.00368</v>
      </c>
      <c r="D40" s="76">
        <v>847779.82751</v>
      </c>
      <c r="E40" s="76">
        <v>428873.78377</v>
      </c>
      <c r="F40" s="77">
        <f t="shared" si="27"/>
        <v>50.58787315447668</v>
      </c>
      <c r="G40" s="77">
        <f t="shared" si="28"/>
        <v>103.38493172306728</v>
      </c>
      <c r="H40" s="76">
        <v>146871.08344</v>
      </c>
      <c r="I40" s="76">
        <v>335477.01227999997</v>
      </c>
      <c r="J40" s="76">
        <v>147289.95369999998</v>
      </c>
      <c r="K40" s="78">
        <f t="shared" si="29"/>
        <v>43.90463379263287</v>
      </c>
      <c r="L40" s="79">
        <f t="shared" si="30"/>
        <v>100.28519586714366</v>
      </c>
      <c r="M40" s="80">
        <v>114911.26246</v>
      </c>
      <c r="N40" s="80">
        <v>8536.59741</v>
      </c>
      <c r="O40" s="80">
        <v>5084.625099999999</v>
      </c>
      <c r="P40" s="80">
        <v>410254.0779</v>
      </c>
      <c r="Q40" s="80">
        <v>897787.75354</v>
      </c>
      <c r="R40" s="80">
        <v>442051.29972</v>
      </c>
      <c r="S40" s="78">
        <f t="shared" si="31"/>
        <v>49.23784023305959</v>
      </c>
      <c r="T40" s="79">
        <f t="shared" si="32"/>
        <v>107.75061688180236</v>
      </c>
      <c r="U40" s="80">
        <f t="shared" si="33"/>
        <v>-13177.51595000003</v>
      </c>
      <c r="V40" s="80">
        <v>455570.76</v>
      </c>
      <c r="W40" s="80">
        <v>247108.77177000002</v>
      </c>
      <c r="X40" s="79">
        <f t="shared" si="34"/>
        <v>54.24157857936274</v>
      </c>
      <c r="Y40" s="80">
        <v>71909.96012999999</v>
      </c>
      <c r="Z40" s="80">
        <v>32608.41992</v>
      </c>
      <c r="AA40" s="79">
        <f t="shared" si="35"/>
        <v>45.346179946491375</v>
      </c>
      <c r="AB40" s="79">
        <v>0</v>
      </c>
      <c r="AC40" s="79">
        <v>0</v>
      </c>
      <c r="AD40" s="79"/>
      <c r="AE40" s="80">
        <v>41271.137200000005</v>
      </c>
      <c r="AF40" s="80">
        <v>5975.332179999999</v>
      </c>
      <c r="AG40" s="79">
        <f t="shared" si="36"/>
        <v>14.478234876455012</v>
      </c>
      <c r="AH40" s="80">
        <v>31672</v>
      </c>
      <c r="AI40" s="80">
        <v>17901.10987</v>
      </c>
      <c r="AJ40" s="79">
        <f t="shared" si="37"/>
        <v>56.52030143344279</v>
      </c>
      <c r="AK40" s="80">
        <v>1500</v>
      </c>
      <c r="AL40" s="80">
        <v>738.75</v>
      </c>
      <c r="AM40" s="79">
        <f t="shared" si="16"/>
        <v>49.25</v>
      </c>
      <c r="AN40" s="80">
        <v>5757</v>
      </c>
      <c r="AO40" s="80">
        <v>3363.2585</v>
      </c>
      <c r="AP40" s="79">
        <f t="shared" si="22"/>
        <v>58.420331770019104</v>
      </c>
      <c r="AQ40" s="80">
        <v>268901.36209</v>
      </c>
      <c r="AR40" s="80">
        <v>511057.56166</v>
      </c>
      <c r="AS40" s="80">
        <v>281271.3417</v>
      </c>
      <c r="AT40" s="79">
        <f t="shared" si="38"/>
        <v>55.03711573827103</v>
      </c>
      <c r="AU40" s="79">
        <f t="shared" si="17"/>
        <v>104.60019224664983</v>
      </c>
      <c r="AV40" s="83">
        <v>19488.3975</v>
      </c>
      <c r="AW40" s="83">
        <v>27011.3</v>
      </c>
      <c r="AX40" s="83">
        <v>25660.735</v>
      </c>
      <c r="AY40" s="79">
        <f t="shared" si="39"/>
        <v>95</v>
      </c>
      <c r="AZ40" s="79">
        <f t="shared" si="18"/>
        <v>131.67185757577042</v>
      </c>
      <c r="BA40" s="76">
        <v>45300.14329</v>
      </c>
      <c r="BB40" s="76">
        <v>53365.1424</v>
      </c>
      <c r="BC40" s="76">
        <v>22374.893239999998</v>
      </c>
      <c r="BD40" s="79">
        <f t="shared" si="40"/>
        <v>41.927918176041445</v>
      </c>
      <c r="BE40" s="81">
        <f t="shared" si="19"/>
        <v>49.392544073782766</v>
      </c>
      <c r="BF40" s="76">
        <v>203358.02130000002</v>
      </c>
      <c r="BG40" s="76">
        <v>429562.528</v>
      </c>
      <c r="BH40" s="76">
        <v>232117.12219999998</v>
      </c>
      <c r="BI40" s="79">
        <f t="shared" si="41"/>
        <v>54.03570075833058</v>
      </c>
      <c r="BJ40" s="79">
        <f t="shared" si="20"/>
        <v>114.14210303392638</v>
      </c>
      <c r="BK40" s="82">
        <v>754.8</v>
      </c>
      <c r="BL40" s="82">
        <v>1118.59126</v>
      </c>
      <c r="BM40" s="82">
        <v>1118.59126</v>
      </c>
      <c r="BN40" s="81">
        <f t="shared" si="15"/>
        <v>100</v>
      </c>
      <c r="BO40" s="81"/>
      <c r="BP40" s="82">
        <v>-188.51163</v>
      </c>
      <c r="BQ40" s="82">
        <v>-188.51163</v>
      </c>
      <c r="BR40" s="81">
        <f t="shared" si="21"/>
        <v>100</v>
      </c>
      <c r="BS40" s="82"/>
      <c r="BT40" s="82"/>
      <c r="BU40" s="82"/>
      <c r="BV40" s="82">
        <v>0</v>
      </c>
      <c r="BW40" s="82"/>
      <c r="BX40" s="82">
        <v>0</v>
      </c>
      <c r="BY40" s="81"/>
      <c r="BZ40" s="81"/>
      <c r="CA40" s="81"/>
      <c r="CB40" s="82">
        <v>103749.01785999999</v>
      </c>
      <c r="CC40" s="82">
        <v>53500</v>
      </c>
      <c r="CD40" s="82">
        <v>49500.004</v>
      </c>
      <c r="CE40" s="82">
        <v>749.01386</v>
      </c>
      <c r="CF40" s="82">
        <v>86537.38575</v>
      </c>
      <c r="CG40" s="82">
        <v>53500</v>
      </c>
      <c r="CH40" s="82">
        <v>32750.008</v>
      </c>
      <c r="CI40" s="82">
        <v>287.37775</v>
      </c>
      <c r="CJ40" s="81">
        <f t="shared" si="23"/>
        <v>83.4103180299735</v>
      </c>
      <c r="CK40" s="81">
        <f t="shared" si="24"/>
        <v>100</v>
      </c>
      <c r="CL40" s="81">
        <f t="shared" si="25"/>
        <v>66.16162697683822</v>
      </c>
      <c r="CM40" s="81">
        <f t="shared" si="26"/>
        <v>38.367480943543555</v>
      </c>
    </row>
    <row r="41" spans="1:91" ht="12">
      <c r="A41" s="21" t="s">
        <v>70</v>
      </c>
      <c r="B41" s="22" t="s">
        <v>71</v>
      </c>
      <c r="C41" s="54">
        <v>304042.01852</v>
      </c>
      <c r="D41" s="54">
        <v>574717.7879700001</v>
      </c>
      <c r="E41" s="54">
        <v>300103.88558</v>
      </c>
      <c r="F41" s="51">
        <f t="shared" si="27"/>
        <v>52.21760868756428</v>
      </c>
      <c r="G41" s="51">
        <f t="shared" si="28"/>
        <v>98.70474056212039</v>
      </c>
      <c r="H41" s="54">
        <v>115903.99947</v>
      </c>
      <c r="I41" s="54">
        <v>231382.18905000002</v>
      </c>
      <c r="J41" s="54">
        <v>117329.4198</v>
      </c>
      <c r="K41" s="50">
        <f t="shared" si="29"/>
        <v>50.708060236497275</v>
      </c>
      <c r="L41" s="52">
        <f t="shared" si="30"/>
        <v>101.22982842396992</v>
      </c>
      <c r="M41" s="55">
        <v>77049.52655</v>
      </c>
      <c r="N41" s="55">
        <v>3374.07054</v>
      </c>
      <c r="O41" s="55">
        <v>8231.14977</v>
      </c>
      <c r="P41" s="55">
        <v>269451.97276</v>
      </c>
      <c r="Q41" s="55">
        <v>658928.61092</v>
      </c>
      <c r="R41" s="55">
        <v>321082.21743</v>
      </c>
      <c r="S41" s="50">
        <f t="shared" si="31"/>
        <v>48.727921676022405</v>
      </c>
      <c r="T41" s="52">
        <f t="shared" si="32"/>
        <v>119.16120492314487</v>
      </c>
      <c r="U41" s="55">
        <f t="shared" si="33"/>
        <v>-20978.331850000017</v>
      </c>
      <c r="V41" s="55">
        <v>325489.15760000004</v>
      </c>
      <c r="W41" s="55">
        <v>164160.32697999998</v>
      </c>
      <c r="X41" s="52">
        <f t="shared" si="34"/>
        <v>50.43496016593579</v>
      </c>
      <c r="Y41" s="55">
        <v>88150.812</v>
      </c>
      <c r="Z41" s="55">
        <v>39305.23119</v>
      </c>
      <c r="AA41" s="52">
        <f t="shared" si="35"/>
        <v>44.58862068111182</v>
      </c>
      <c r="AB41" s="52">
        <v>0</v>
      </c>
      <c r="AC41" s="52">
        <v>0</v>
      </c>
      <c r="AD41" s="52"/>
      <c r="AE41" s="55">
        <v>17505.33</v>
      </c>
      <c r="AF41" s="55">
        <v>6488.995059999999</v>
      </c>
      <c r="AG41" s="52">
        <f t="shared" si="36"/>
        <v>37.06868171008486</v>
      </c>
      <c r="AH41" s="55">
        <v>3569.50627</v>
      </c>
      <c r="AI41" s="55">
        <v>1550.19075</v>
      </c>
      <c r="AJ41" s="52">
        <f t="shared" si="37"/>
        <v>43.42871626332793</v>
      </c>
      <c r="AK41" s="55">
        <v>1633.3</v>
      </c>
      <c r="AL41" s="55">
        <v>771.25</v>
      </c>
      <c r="AM41" s="52">
        <f t="shared" si="16"/>
        <v>47.22035143574359</v>
      </c>
      <c r="AN41" s="55">
        <v>15</v>
      </c>
      <c r="AO41" s="55">
        <v>7.47799</v>
      </c>
      <c r="AP41" s="52">
        <f t="shared" si="22"/>
        <v>49.85326666666667</v>
      </c>
      <c r="AQ41" s="55">
        <v>190198.64765</v>
      </c>
      <c r="AR41" s="55">
        <v>342425.67326</v>
      </c>
      <c r="AS41" s="55">
        <v>182334.54012000002</v>
      </c>
      <c r="AT41" s="52">
        <f t="shared" si="38"/>
        <v>53.24791753612336</v>
      </c>
      <c r="AU41" s="52">
        <f t="shared" si="17"/>
        <v>95.86531890359633</v>
      </c>
      <c r="AV41" s="56">
        <v>26639.5824</v>
      </c>
      <c r="AW41" s="56">
        <v>84371.3</v>
      </c>
      <c r="AX41" s="56">
        <v>40076.3675</v>
      </c>
      <c r="AY41" s="52">
        <f t="shared" si="39"/>
        <v>47.5</v>
      </c>
      <c r="AZ41" s="52">
        <f t="shared" si="18"/>
        <v>150.43917317562756</v>
      </c>
      <c r="BA41" s="54">
        <v>42378.81842</v>
      </c>
      <c r="BB41" s="54">
        <v>34199.08765</v>
      </c>
      <c r="BC41" s="54">
        <v>18280.73443</v>
      </c>
      <c r="BD41" s="52">
        <f t="shared" si="40"/>
        <v>53.45386583726598</v>
      </c>
      <c r="BE41" s="53">
        <f t="shared" si="19"/>
        <v>43.13648919803932</v>
      </c>
      <c r="BF41" s="54">
        <v>119487.19640999999</v>
      </c>
      <c r="BG41" s="54">
        <v>223101.991</v>
      </c>
      <c r="BH41" s="54">
        <v>123224.14358</v>
      </c>
      <c r="BI41" s="52">
        <f t="shared" si="41"/>
        <v>55.232202557977175</v>
      </c>
      <c r="BJ41" s="52">
        <f t="shared" si="20"/>
        <v>103.12748753195055</v>
      </c>
      <c r="BK41" s="57">
        <v>1693.05042</v>
      </c>
      <c r="BL41" s="57">
        <v>753.29461</v>
      </c>
      <c r="BM41" s="57">
        <v>753.29461</v>
      </c>
      <c r="BN41" s="53">
        <f t="shared" si="15"/>
        <v>100</v>
      </c>
      <c r="BO41" s="53"/>
      <c r="BP41" s="57">
        <v>-621.4317199999999</v>
      </c>
      <c r="BQ41" s="57">
        <v>-621.4317199999999</v>
      </c>
      <c r="BR41" s="53">
        <f t="shared" si="21"/>
        <v>100</v>
      </c>
      <c r="BS41" s="57"/>
      <c r="BT41" s="57"/>
      <c r="BU41" s="57"/>
      <c r="BV41" s="57">
        <v>0</v>
      </c>
      <c r="BW41" s="57"/>
      <c r="BX41" s="57">
        <v>0</v>
      </c>
      <c r="BY41" s="53"/>
      <c r="BZ41" s="53"/>
      <c r="CA41" s="53"/>
      <c r="CB41" s="57">
        <v>15000</v>
      </c>
      <c r="CC41" s="57">
        <v>15000</v>
      </c>
      <c r="CD41" s="57">
        <v>0</v>
      </c>
      <c r="CE41" s="57">
        <v>0</v>
      </c>
      <c r="CF41" s="57">
        <v>15000</v>
      </c>
      <c r="CG41" s="57">
        <v>15000</v>
      </c>
      <c r="CH41" s="57">
        <v>0</v>
      </c>
      <c r="CI41" s="57">
        <v>0</v>
      </c>
      <c r="CJ41" s="53">
        <f t="shared" si="23"/>
        <v>100</v>
      </c>
      <c r="CK41" s="53">
        <f t="shared" si="24"/>
        <v>100</v>
      </c>
      <c r="CL41" s="53">
        <f t="shared" si="25"/>
      </c>
      <c r="CM41" s="53">
        <f t="shared" si="26"/>
      </c>
    </row>
    <row r="42" spans="1:91" ht="12">
      <c r="A42" s="74" t="s">
        <v>72</v>
      </c>
      <c r="B42" s="75" t="s">
        <v>73</v>
      </c>
      <c r="C42" s="76">
        <v>236078.48242</v>
      </c>
      <c r="D42" s="76">
        <v>502759.17984</v>
      </c>
      <c r="E42" s="76">
        <v>257211.0337</v>
      </c>
      <c r="F42" s="77">
        <f t="shared" si="27"/>
        <v>51.15988807640585</v>
      </c>
      <c r="G42" s="77">
        <f t="shared" si="28"/>
        <v>108.9514940384968</v>
      </c>
      <c r="H42" s="76">
        <v>49196.67093</v>
      </c>
      <c r="I42" s="76">
        <v>108684.9</v>
      </c>
      <c r="J42" s="76">
        <v>50828.087960000004</v>
      </c>
      <c r="K42" s="78">
        <f t="shared" si="29"/>
        <v>46.76646706212179</v>
      </c>
      <c r="L42" s="79">
        <f t="shared" si="30"/>
        <v>103.31611265388523</v>
      </c>
      <c r="M42" s="80">
        <v>34767.715520000005</v>
      </c>
      <c r="N42" s="80">
        <v>2789.6535400000002</v>
      </c>
      <c r="O42" s="80">
        <v>2631.27688</v>
      </c>
      <c r="P42" s="80">
        <v>237908.19073</v>
      </c>
      <c r="Q42" s="80">
        <v>521593.654</v>
      </c>
      <c r="R42" s="80">
        <v>251732.79657</v>
      </c>
      <c r="S42" s="78">
        <f t="shared" si="31"/>
        <v>48.262242962411506</v>
      </c>
      <c r="T42" s="79">
        <f t="shared" si="32"/>
        <v>105.81089948924433</v>
      </c>
      <c r="U42" s="80">
        <f t="shared" si="33"/>
        <v>5478.237129999994</v>
      </c>
      <c r="V42" s="80">
        <v>243446.657</v>
      </c>
      <c r="W42" s="80">
        <v>124284.88483</v>
      </c>
      <c r="X42" s="79">
        <f t="shared" si="34"/>
        <v>51.05220435620933</v>
      </c>
      <c r="Y42" s="80">
        <v>51937.623</v>
      </c>
      <c r="Z42" s="80">
        <v>25675.42371</v>
      </c>
      <c r="AA42" s="79">
        <f t="shared" si="35"/>
        <v>49.43511509951081</v>
      </c>
      <c r="AB42" s="79">
        <v>0</v>
      </c>
      <c r="AC42" s="79">
        <v>0</v>
      </c>
      <c r="AD42" s="79"/>
      <c r="AE42" s="80">
        <v>16008.338</v>
      </c>
      <c r="AF42" s="80">
        <v>4890.39422</v>
      </c>
      <c r="AG42" s="79">
        <f t="shared" si="36"/>
        <v>30.54904400444319</v>
      </c>
      <c r="AH42" s="80">
        <v>52320.976</v>
      </c>
      <c r="AI42" s="80">
        <v>24775.10709</v>
      </c>
      <c r="AJ42" s="79">
        <f t="shared" si="37"/>
        <v>47.352150101328384</v>
      </c>
      <c r="AK42" s="80">
        <v>4724.4</v>
      </c>
      <c r="AL42" s="80">
        <v>2222.985</v>
      </c>
      <c r="AM42" s="79">
        <f t="shared" si="16"/>
        <v>47.05327660655322</v>
      </c>
      <c r="AN42" s="80">
        <v>0</v>
      </c>
      <c r="AO42" s="80">
        <v>0</v>
      </c>
      <c r="AP42" s="79"/>
      <c r="AQ42" s="80">
        <v>187259.39053</v>
      </c>
      <c r="AR42" s="80">
        <v>392711.319</v>
      </c>
      <c r="AS42" s="80">
        <v>206650.1399</v>
      </c>
      <c r="AT42" s="79">
        <f t="shared" si="38"/>
        <v>52.62138621983544</v>
      </c>
      <c r="AU42" s="79">
        <f t="shared" si="17"/>
        <v>110.35502108338513</v>
      </c>
      <c r="AV42" s="83">
        <v>59837.2272</v>
      </c>
      <c r="AW42" s="83">
        <v>130268.8</v>
      </c>
      <c r="AX42" s="83">
        <v>61877.68</v>
      </c>
      <c r="AY42" s="79">
        <f t="shared" si="39"/>
        <v>47.5</v>
      </c>
      <c r="AZ42" s="79">
        <f t="shared" si="18"/>
        <v>103.41000560266602</v>
      </c>
      <c r="BA42" s="76">
        <v>24142.52611</v>
      </c>
      <c r="BB42" s="76">
        <v>42872.731</v>
      </c>
      <c r="BC42" s="76">
        <v>22171.2075</v>
      </c>
      <c r="BD42" s="79">
        <f t="shared" si="40"/>
        <v>51.71400790866344</v>
      </c>
      <c r="BE42" s="81">
        <f t="shared" si="19"/>
        <v>91.83466302980008</v>
      </c>
      <c r="BF42" s="76">
        <v>101132.69222</v>
      </c>
      <c r="BG42" s="76">
        <v>219529.788</v>
      </c>
      <c r="BH42" s="76">
        <v>122561.25240000001</v>
      </c>
      <c r="BI42" s="79">
        <f t="shared" si="41"/>
        <v>55.828984994054665</v>
      </c>
      <c r="BJ42" s="79">
        <f t="shared" si="20"/>
        <v>121.18855902044533</v>
      </c>
      <c r="BK42" s="82">
        <v>2146.945</v>
      </c>
      <c r="BL42" s="82">
        <v>40</v>
      </c>
      <c r="BM42" s="82">
        <v>40</v>
      </c>
      <c r="BN42" s="81"/>
      <c r="BO42" s="81"/>
      <c r="BP42" s="82">
        <v>-400.19415999999995</v>
      </c>
      <c r="BQ42" s="82">
        <v>-400.19415999999995</v>
      </c>
      <c r="BR42" s="81">
        <f t="shared" si="21"/>
        <v>100</v>
      </c>
      <c r="BS42" s="82"/>
      <c r="BT42" s="82"/>
      <c r="BU42" s="82"/>
      <c r="BV42" s="82">
        <v>0</v>
      </c>
      <c r="BW42" s="82"/>
      <c r="BX42" s="82">
        <v>0</v>
      </c>
      <c r="BY42" s="81"/>
      <c r="BZ42" s="81"/>
      <c r="CA42" s="81"/>
      <c r="CB42" s="82">
        <v>0</v>
      </c>
      <c r="CC42" s="82">
        <v>0</v>
      </c>
      <c r="CD42" s="82">
        <v>0</v>
      </c>
      <c r="CE42" s="82">
        <v>0</v>
      </c>
      <c r="CF42" s="82">
        <v>0</v>
      </c>
      <c r="CG42" s="82">
        <v>0</v>
      </c>
      <c r="CH42" s="82">
        <v>0</v>
      </c>
      <c r="CI42" s="82">
        <v>0</v>
      </c>
      <c r="CJ42" s="81">
        <f t="shared" si="23"/>
      </c>
      <c r="CK42" s="81">
        <f t="shared" si="24"/>
      </c>
      <c r="CL42" s="81">
        <f t="shared" si="25"/>
      </c>
      <c r="CM42" s="81">
        <f t="shared" si="26"/>
      </c>
    </row>
    <row r="43" spans="1:91" ht="12">
      <c r="A43" s="21" t="s">
        <v>74</v>
      </c>
      <c r="B43" s="22" t="s">
        <v>75</v>
      </c>
      <c r="C43" s="54">
        <v>381817.451</v>
      </c>
      <c r="D43" s="54">
        <v>662643.16884</v>
      </c>
      <c r="E43" s="54">
        <v>341216.92295</v>
      </c>
      <c r="F43" s="51">
        <f t="shared" si="27"/>
        <v>51.493313293687514</v>
      </c>
      <c r="G43" s="51">
        <f t="shared" si="28"/>
        <v>89.36650801484713</v>
      </c>
      <c r="H43" s="54">
        <v>85614.79295</v>
      </c>
      <c r="I43" s="54">
        <v>216063.94575</v>
      </c>
      <c r="J43" s="54">
        <v>96563.40879999999</v>
      </c>
      <c r="K43" s="50">
        <f t="shared" si="29"/>
        <v>44.69205098741005</v>
      </c>
      <c r="L43" s="52">
        <f t="shared" si="30"/>
        <v>112.78822908138562</v>
      </c>
      <c r="M43" s="55">
        <v>72307.97812</v>
      </c>
      <c r="N43" s="55">
        <v>4584.2843</v>
      </c>
      <c r="O43" s="55">
        <v>2969.154</v>
      </c>
      <c r="P43" s="55">
        <v>323247.55358999997</v>
      </c>
      <c r="Q43" s="55">
        <v>717609.31885</v>
      </c>
      <c r="R43" s="55">
        <v>355745.21945</v>
      </c>
      <c r="S43" s="50">
        <f t="shared" si="31"/>
        <v>49.57366217318597</v>
      </c>
      <c r="T43" s="52">
        <f t="shared" si="32"/>
        <v>110.0534916657774</v>
      </c>
      <c r="U43" s="55">
        <f t="shared" si="33"/>
        <v>-14528.296499999997</v>
      </c>
      <c r="V43" s="55">
        <v>357241.021</v>
      </c>
      <c r="W43" s="55">
        <v>206029.81681</v>
      </c>
      <c r="X43" s="52">
        <f t="shared" si="34"/>
        <v>57.67249691350534</v>
      </c>
      <c r="Y43" s="55">
        <v>65528.977829999996</v>
      </c>
      <c r="Z43" s="55">
        <v>30063.478280000003</v>
      </c>
      <c r="AA43" s="52">
        <f t="shared" si="35"/>
        <v>45.87814319031933</v>
      </c>
      <c r="AB43" s="52">
        <v>0</v>
      </c>
      <c r="AC43" s="52">
        <v>0</v>
      </c>
      <c r="AD43" s="52"/>
      <c r="AE43" s="55">
        <v>23483.306510000002</v>
      </c>
      <c r="AF43" s="55">
        <v>10076.52475</v>
      </c>
      <c r="AG43" s="52">
        <f t="shared" si="36"/>
        <v>42.90930983551685</v>
      </c>
      <c r="AH43" s="55">
        <v>569.4623399999999</v>
      </c>
      <c r="AI43" s="55">
        <v>221.00901000000002</v>
      </c>
      <c r="AJ43" s="52">
        <f t="shared" si="37"/>
        <v>38.81011868142151</v>
      </c>
      <c r="AK43" s="55">
        <v>1680</v>
      </c>
      <c r="AL43" s="55">
        <v>827.4</v>
      </c>
      <c r="AM43" s="52">
        <f t="shared" si="16"/>
        <v>49.25</v>
      </c>
      <c r="AN43" s="55">
        <v>190.3</v>
      </c>
      <c r="AO43" s="55">
        <v>69.91922</v>
      </c>
      <c r="AP43" s="52">
        <f t="shared" si="22"/>
        <v>36.741576458223854</v>
      </c>
      <c r="AQ43" s="55">
        <v>296531.42557</v>
      </c>
      <c r="AR43" s="55">
        <v>447049.60930999997</v>
      </c>
      <c r="AS43" s="55">
        <v>246101.49169999998</v>
      </c>
      <c r="AT43" s="52">
        <f t="shared" si="38"/>
        <v>55.05015250541121</v>
      </c>
      <c r="AU43" s="52">
        <f t="shared" si="17"/>
        <v>82.99339310393077</v>
      </c>
      <c r="AV43" s="56">
        <v>36334.9152</v>
      </c>
      <c r="AW43" s="56">
        <v>85856</v>
      </c>
      <c r="AX43" s="56">
        <v>40781.6</v>
      </c>
      <c r="AY43" s="52">
        <f t="shared" si="39"/>
        <v>47.5</v>
      </c>
      <c r="AZ43" s="52">
        <f t="shared" si="18"/>
        <v>112.23804920287799</v>
      </c>
      <c r="BA43" s="54">
        <v>86585.4791</v>
      </c>
      <c r="BB43" s="54">
        <v>65985.75431</v>
      </c>
      <c r="BC43" s="54">
        <v>31473.27982</v>
      </c>
      <c r="BD43" s="52">
        <f t="shared" si="40"/>
        <v>47.69708272506675</v>
      </c>
      <c r="BE43" s="53">
        <f t="shared" si="19"/>
        <v>36.34937422203396</v>
      </c>
      <c r="BF43" s="54">
        <v>173359.01096</v>
      </c>
      <c r="BG43" s="54">
        <v>295117.855</v>
      </c>
      <c r="BH43" s="54">
        <v>173756.61187999998</v>
      </c>
      <c r="BI43" s="52">
        <f t="shared" si="41"/>
        <v>58.87702452974253</v>
      </c>
      <c r="BJ43" s="52">
        <f t="shared" si="20"/>
        <v>100.22935117003622</v>
      </c>
      <c r="BK43" s="57">
        <v>252.02031</v>
      </c>
      <c r="BL43" s="57">
        <v>90</v>
      </c>
      <c r="BM43" s="57">
        <v>90</v>
      </c>
      <c r="BN43" s="53">
        <f t="shared" si="15"/>
        <v>100</v>
      </c>
      <c r="BO43" s="53">
        <f>BM43/BK43*100</f>
        <v>35.71140754489192</v>
      </c>
      <c r="BP43" s="57">
        <v>-2069.9456999999998</v>
      </c>
      <c r="BQ43" s="57">
        <v>-2069.9456999999998</v>
      </c>
      <c r="BR43" s="53">
        <f t="shared" si="21"/>
        <v>100</v>
      </c>
      <c r="BS43" s="57"/>
      <c r="BT43" s="57"/>
      <c r="BU43" s="57"/>
      <c r="BV43" s="57">
        <v>0</v>
      </c>
      <c r="BW43" s="57"/>
      <c r="BX43" s="57">
        <v>0</v>
      </c>
      <c r="BY43" s="53"/>
      <c r="BZ43" s="53"/>
      <c r="CA43" s="53"/>
      <c r="CB43" s="57">
        <v>3400</v>
      </c>
      <c r="CC43" s="57">
        <v>3400</v>
      </c>
      <c r="CD43" s="57">
        <v>0</v>
      </c>
      <c r="CE43" s="57">
        <v>0</v>
      </c>
      <c r="CF43" s="57">
        <v>3400</v>
      </c>
      <c r="CG43" s="57">
        <v>3400</v>
      </c>
      <c r="CH43" s="57">
        <v>0</v>
      </c>
      <c r="CI43" s="57">
        <v>0</v>
      </c>
      <c r="CJ43" s="53">
        <f t="shared" si="23"/>
        <v>100</v>
      </c>
      <c r="CK43" s="53">
        <f t="shared" si="24"/>
        <v>100</v>
      </c>
      <c r="CL43" s="53">
        <f t="shared" si="25"/>
      </c>
      <c r="CM43" s="53">
        <f t="shared" si="26"/>
      </c>
    </row>
    <row r="44" spans="1:91" ht="12">
      <c r="A44" s="74" t="s">
        <v>76</v>
      </c>
      <c r="B44" s="75" t="s">
        <v>113</v>
      </c>
      <c r="C44" s="76">
        <v>463624.47487</v>
      </c>
      <c r="D44" s="76">
        <v>945293.4409299999</v>
      </c>
      <c r="E44" s="76">
        <v>487632.21282</v>
      </c>
      <c r="F44" s="77">
        <f t="shared" si="27"/>
        <v>51.58527412823864</v>
      </c>
      <c r="G44" s="77">
        <f t="shared" si="28"/>
        <v>105.17827234136674</v>
      </c>
      <c r="H44" s="76">
        <v>160967.52964</v>
      </c>
      <c r="I44" s="76">
        <v>374202.1</v>
      </c>
      <c r="J44" s="76">
        <v>176203.68377</v>
      </c>
      <c r="K44" s="78">
        <f t="shared" si="29"/>
        <v>47.087839370757145</v>
      </c>
      <c r="L44" s="79">
        <f t="shared" si="30"/>
        <v>109.46535873668144</v>
      </c>
      <c r="M44" s="80">
        <v>136497.9456</v>
      </c>
      <c r="N44" s="80">
        <v>10061.40812</v>
      </c>
      <c r="O44" s="80">
        <v>8553.41064</v>
      </c>
      <c r="P44" s="80">
        <v>422781.12489</v>
      </c>
      <c r="Q44" s="80">
        <v>1012783.88424</v>
      </c>
      <c r="R44" s="80">
        <v>479834.13337</v>
      </c>
      <c r="S44" s="78">
        <f t="shared" si="31"/>
        <v>47.377741770651376</v>
      </c>
      <c r="T44" s="79">
        <f t="shared" si="32"/>
        <v>113.49469148956075</v>
      </c>
      <c r="U44" s="80">
        <f t="shared" si="33"/>
        <v>7798.079450000019</v>
      </c>
      <c r="V44" s="80">
        <v>570007.2334</v>
      </c>
      <c r="W44" s="80">
        <v>305993.20406</v>
      </c>
      <c r="X44" s="79">
        <f t="shared" si="34"/>
        <v>53.68233701786564</v>
      </c>
      <c r="Y44" s="80">
        <v>79630.37371</v>
      </c>
      <c r="Z44" s="80">
        <v>36372.70709</v>
      </c>
      <c r="AA44" s="79">
        <f t="shared" si="35"/>
        <v>45.676926272458665</v>
      </c>
      <c r="AB44" s="79">
        <v>0</v>
      </c>
      <c r="AC44" s="79">
        <v>0</v>
      </c>
      <c r="AD44" s="79"/>
      <c r="AE44" s="80">
        <v>34314.11732</v>
      </c>
      <c r="AF44" s="80">
        <v>8097.397059999999</v>
      </c>
      <c r="AG44" s="79">
        <f t="shared" si="36"/>
        <v>23.59785910996005</v>
      </c>
      <c r="AH44" s="80">
        <v>61192.48</v>
      </c>
      <c r="AI44" s="80">
        <v>28300.419670000003</v>
      </c>
      <c r="AJ44" s="79">
        <f t="shared" si="37"/>
        <v>46.248198585839305</v>
      </c>
      <c r="AK44" s="80">
        <v>3503.3</v>
      </c>
      <c r="AL44" s="80">
        <v>1688.75</v>
      </c>
      <c r="AM44" s="79">
        <f t="shared" si="16"/>
        <v>48.204549995718324</v>
      </c>
      <c r="AN44" s="80">
        <v>1346.8</v>
      </c>
      <c r="AO44" s="80">
        <v>217.13163</v>
      </c>
      <c r="AP44" s="79">
        <f t="shared" si="22"/>
        <v>16.122039649539648</v>
      </c>
      <c r="AQ44" s="80">
        <v>302814.33008</v>
      </c>
      <c r="AR44" s="80">
        <v>571773.49034</v>
      </c>
      <c r="AS44" s="80">
        <v>313193.03924</v>
      </c>
      <c r="AT44" s="79">
        <f t="shared" si="38"/>
        <v>54.77571879972304</v>
      </c>
      <c r="AU44" s="79">
        <f t="shared" si="17"/>
        <v>103.42741677953553</v>
      </c>
      <c r="AV44" s="83">
        <v>28238.595839999998</v>
      </c>
      <c r="AW44" s="83">
        <v>81938.8</v>
      </c>
      <c r="AX44" s="83">
        <v>38920.93</v>
      </c>
      <c r="AY44" s="79">
        <f t="shared" si="39"/>
        <v>47.5</v>
      </c>
      <c r="AZ44" s="79">
        <f t="shared" si="18"/>
        <v>137.82884326305089</v>
      </c>
      <c r="BA44" s="76">
        <v>56753.284009999996</v>
      </c>
      <c r="BB44" s="76">
        <v>74764.59834</v>
      </c>
      <c r="BC44" s="76">
        <v>42811.55984</v>
      </c>
      <c r="BD44" s="79">
        <f t="shared" si="40"/>
        <v>57.26180677826939</v>
      </c>
      <c r="BE44" s="81">
        <f t="shared" si="19"/>
        <v>75.43450671939364</v>
      </c>
      <c r="BF44" s="76">
        <v>216951.75022999998</v>
      </c>
      <c r="BG44" s="76">
        <v>413914.192</v>
      </c>
      <c r="BH44" s="76">
        <v>230304.6494</v>
      </c>
      <c r="BI44" s="79">
        <f t="shared" si="41"/>
        <v>55.640674770581434</v>
      </c>
      <c r="BJ44" s="79">
        <f t="shared" si="20"/>
        <v>106.15477826560237</v>
      </c>
      <c r="BK44" s="82">
        <v>870.7</v>
      </c>
      <c r="BL44" s="82">
        <v>1155.9</v>
      </c>
      <c r="BM44" s="82">
        <v>1155.9</v>
      </c>
      <c r="BN44" s="81">
        <f t="shared" si="15"/>
        <v>100</v>
      </c>
      <c r="BO44" s="81"/>
      <c r="BP44" s="82">
        <v>-2816.08341</v>
      </c>
      <c r="BQ44" s="82">
        <v>-3194.89719</v>
      </c>
      <c r="BR44" s="81">
        <f t="shared" si="21"/>
        <v>113.45179544948209</v>
      </c>
      <c r="BS44" s="82"/>
      <c r="BT44" s="82"/>
      <c r="BU44" s="82"/>
      <c r="BV44" s="82">
        <v>586.10185</v>
      </c>
      <c r="BW44" s="82"/>
      <c r="BX44" s="82">
        <v>401.98447</v>
      </c>
      <c r="BY44" s="81"/>
      <c r="BZ44" s="81"/>
      <c r="CA44" s="81"/>
      <c r="CB44" s="82">
        <v>6200</v>
      </c>
      <c r="CC44" s="82">
        <v>4200</v>
      </c>
      <c r="CD44" s="82">
        <v>2000</v>
      </c>
      <c r="CE44" s="82">
        <v>0</v>
      </c>
      <c r="CF44" s="82">
        <v>4000</v>
      </c>
      <c r="CG44" s="82">
        <v>0</v>
      </c>
      <c r="CH44" s="82">
        <v>4000</v>
      </c>
      <c r="CI44" s="82">
        <v>0</v>
      </c>
      <c r="CJ44" s="81">
        <f t="shared" si="23"/>
        <v>64.51612903225806</v>
      </c>
      <c r="CK44" s="81">
        <f t="shared" si="24"/>
        <v>0</v>
      </c>
      <c r="CL44" s="81">
        <f t="shared" si="25"/>
        <v>200</v>
      </c>
      <c r="CM44" s="81">
        <f t="shared" si="26"/>
      </c>
    </row>
    <row r="45" spans="1:91" ht="12">
      <c r="A45" s="21" t="s">
        <v>77</v>
      </c>
      <c r="B45" s="22" t="s">
        <v>78</v>
      </c>
      <c r="C45" s="54">
        <v>252694.31532</v>
      </c>
      <c r="D45" s="54">
        <v>470076.19664</v>
      </c>
      <c r="E45" s="54">
        <v>245651.33375999998</v>
      </c>
      <c r="F45" s="51">
        <f t="shared" si="27"/>
        <v>52.25776916930936</v>
      </c>
      <c r="G45" s="51">
        <f t="shared" si="28"/>
        <v>97.21284527074496</v>
      </c>
      <c r="H45" s="54">
        <v>79133.53970000001</v>
      </c>
      <c r="I45" s="54">
        <v>157917.248</v>
      </c>
      <c r="J45" s="54">
        <v>78944.26101</v>
      </c>
      <c r="K45" s="50">
        <f t="shared" si="29"/>
        <v>49.990904736384465</v>
      </c>
      <c r="L45" s="52">
        <f t="shared" si="30"/>
        <v>99.760811040783</v>
      </c>
      <c r="M45" s="55">
        <v>48516.21894</v>
      </c>
      <c r="N45" s="55">
        <v>2443.30373</v>
      </c>
      <c r="O45" s="55">
        <v>3178.68659</v>
      </c>
      <c r="P45" s="55">
        <v>227584.95814000003</v>
      </c>
      <c r="Q45" s="55">
        <v>539265.63234</v>
      </c>
      <c r="R45" s="55">
        <v>231228.12321000002</v>
      </c>
      <c r="S45" s="50">
        <f t="shared" si="31"/>
        <v>42.87833478403713</v>
      </c>
      <c r="T45" s="52">
        <f t="shared" si="32"/>
        <v>101.6007934354602</v>
      </c>
      <c r="U45" s="55">
        <f t="shared" si="33"/>
        <v>14423.21054999996</v>
      </c>
      <c r="V45" s="55">
        <v>232345.22</v>
      </c>
      <c r="W45" s="55">
        <v>109659.62894</v>
      </c>
      <c r="X45" s="52">
        <f t="shared" si="34"/>
        <v>47.19685171057102</v>
      </c>
      <c r="Y45" s="55">
        <v>43829.6</v>
      </c>
      <c r="Z45" s="55">
        <v>18866.20149</v>
      </c>
      <c r="AA45" s="52">
        <f t="shared" si="35"/>
        <v>43.0444299970796</v>
      </c>
      <c r="AB45" s="52">
        <v>0</v>
      </c>
      <c r="AC45" s="52">
        <v>0</v>
      </c>
      <c r="AD45" s="52"/>
      <c r="AE45" s="55">
        <v>20869.322</v>
      </c>
      <c r="AF45" s="55">
        <v>6910.52463</v>
      </c>
      <c r="AG45" s="52">
        <f t="shared" si="36"/>
        <v>33.113316426858525</v>
      </c>
      <c r="AH45" s="55">
        <v>44994.1</v>
      </c>
      <c r="AI45" s="55">
        <v>21532.54893</v>
      </c>
      <c r="AJ45" s="52">
        <f t="shared" si="37"/>
        <v>47.85638323691329</v>
      </c>
      <c r="AK45" s="55">
        <v>2070</v>
      </c>
      <c r="AL45" s="55">
        <v>1019.475</v>
      </c>
      <c r="AM45" s="52">
        <f t="shared" si="16"/>
        <v>49.25</v>
      </c>
      <c r="AN45" s="55">
        <v>12</v>
      </c>
      <c r="AO45" s="55">
        <v>7.485720000000001</v>
      </c>
      <c r="AP45" s="52">
        <f t="shared" si="22"/>
        <v>62.38100000000001</v>
      </c>
      <c r="AQ45" s="55">
        <v>173991.51236999998</v>
      </c>
      <c r="AR45" s="55">
        <v>314034.91472</v>
      </c>
      <c r="AS45" s="55">
        <v>169558.03883</v>
      </c>
      <c r="AT45" s="52">
        <f t="shared" si="38"/>
        <v>53.9933717182949</v>
      </c>
      <c r="AU45" s="52">
        <f t="shared" si="17"/>
        <v>97.4519024062668</v>
      </c>
      <c r="AV45" s="56">
        <v>51509.8008</v>
      </c>
      <c r="AW45" s="56">
        <v>120986.3</v>
      </c>
      <c r="AX45" s="56">
        <v>57468.4925</v>
      </c>
      <c r="AY45" s="52">
        <f t="shared" si="39"/>
        <v>47.5</v>
      </c>
      <c r="AZ45" s="52">
        <f t="shared" si="18"/>
        <v>111.56807366259511</v>
      </c>
      <c r="BA45" s="54">
        <v>24687.23991</v>
      </c>
      <c r="BB45" s="54">
        <v>31973.54572</v>
      </c>
      <c r="BC45" s="54">
        <v>16792.30513</v>
      </c>
      <c r="BD45" s="52">
        <f t="shared" si="40"/>
        <v>52.5193710983894</v>
      </c>
      <c r="BE45" s="53">
        <f t="shared" si="19"/>
        <v>68.02018043012569</v>
      </c>
      <c r="BF45" s="54">
        <v>97240.57766</v>
      </c>
      <c r="BG45" s="54">
        <v>160515.244</v>
      </c>
      <c r="BH45" s="54">
        <v>94737.4162</v>
      </c>
      <c r="BI45" s="52">
        <f t="shared" si="41"/>
        <v>59.02082184792368</v>
      </c>
      <c r="BJ45" s="52">
        <f t="shared" si="20"/>
        <v>97.42580564591846</v>
      </c>
      <c r="BK45" s="57">
        <v>553.894</v>
      </c>
      <c r="BL45" s="57">
        <v>559.825</v>
      </c>
      <c r="BM45" s="57">
        <v>559.825</v>
      </c>
      <c r="BN45" s="53"/>
      <c r="BO45" s="53"/>
      <c r="BP45" s="57">
        <v>-2850.96608</v>
      </c>
      <c r="BQ45" s="57">
        <v>-2850.96608</v>
      </c>
      <c r="BR45" s="53">
        <f t="shared" si="21"/>
        <v>100</v>
      </c>
      <c r="BS45" s="57"/>
      <c r="BT45" s="57"/>
      <c r="BU45" s="57"/>
      <c r="BV45" s="57">
        <v>0</v>
      </c>
      <c r="BW45" s="57"/>
      <c r="BX45" s="57">
        <v>0</v>
      </c>
      <c r="BY45" s="53"/>
      <c r="BZ45" s="53"/>
      <c r="CA45" s="53"/>
      <c r="CB45" s="57">
        <v>3600</v>
      </c>
      <c r="CC45" s="57">
        <v>3600</v>
      </c>
      <c r="CD45" s="57">
        <v>0</v>
      </c>
      <c r="CE45" s="57">
        <v>0</v>
      </c>
      <c r="CF45" s="57">
        <v>7668</v>
      </c>
      <c r="CG45" s="57">
        <v>7668</v>
      </c>
      <c r="CH45" s="57">
        <v>0</v>
      </c>
      <c r="CI45" s="57">
        <v>0</v>
      </c>
      <c r="CJ45" s="53">
        <f t="shared" si="23"/>
        <v>213</v>
      </c>
      <c r="CK45" s="53">
        <f t="shared" si="24"/>
        <v>213</v>
      </c>
      <c r="CL45" s="53">
        <f t="shared" si="25"/>
      </c>
      <c r="CM45" s="53">
        <f t="shared" si="26"/>
      </c>
    </row>
    <row r="46" spans="1:91" ht="12">
      <c r="A46" s="74">
        <v>41</v>
      </c>
      <c r="B46" s="75" t="s">
        <v>79</v>
      </c>
      <c r="C46" s="76">
        <v>908430.23668</v>
      </c>
      <c r="D46" s="76">
        <v>1870588.61601</v>
      </c>
      <c r="E46" s="76">
        <v>918145.33819</v>
      </c>
      <c r="F46" s="77">
        <f t="shared" si="27"/>
        <v>49.08323135999945</v>
      </c>
      <c r="G46" s="77">
        <f t="shared" si="28"/>
        <v>101.06943836936838</v>
      </c>
      <c r="H46" s="76">
        <v>288584.10635</v>
      </c>
      <c r="I46" s="76">
        <v>674190.82262</v>
      </c>
      <c r="J46" s="76">
        <v>266121.3587</v>
      </c>
      <c r="K46" s="78">
        <f t="shared" si="29"/>
        <v>39.47270561557262</v>
      </c>
      <c r="L46" s="79">
        <f t="shared" si="30"/>
        <v>92.21622149115973</v>
      </c>
      <c r="M46" s="80">
        <v>151826.26466999998</v>
      </c>
      <c r="N46" s="80">
        <v>32083.02538</v>
      </c>
      <c r="O46" s="80">
        <v>17061.13368</v>
      </c>
      <c r="P46" s="80">
        <v>892860.6923599999</v>
      </c>
      <c r="Q46" s="80">
        <v>2118280.43715</v>
      </c>
      <c r="R46" s="80">
        <v>959212.7577300001</v>
      </c>
      <c r="S46" s="78">
        <f t="shared" si="31"/>
        <v>45.28261418589856</v>
      </c>
      <c r="T46" s="79">
        <f t="shared" si="32"/>
        <v>107.43140177832436</v>
      </c>
      <c r="U46" s="80">
        <f t="shared" si="33"/>
        <v>-41067.41954000003</v>
      </c>
      <c r="V46" s="80">
        <v>1256418.9</v>
      </c>
      <c r="W46" s="80">
        <v>666011.5774</v>
      </c>
      <c r="X46" s="79">
        <f t="shared" si="34"/>
        <v>53.008720053478974</v>
      </c>
      <c r="Y46" s="80">
        <v>117676.815</v>
      </c>
      <c r="Z46" s="80">
        <v>50245.713299999996</v>
      </c>
      <c r="AA46" s="79">
        <f t="shared" si="35"/>
        <v>42.69805679224067</v>
      </c>
      <c r="AB46" s="79">
        <v>0</v>
      </c>
      <c r="AC46" s="79">
        <v>0</v>
      </c>
      <c r="AD46" s="79"/>
      <c r="AE46" s="80">
        <v>75699.35952</v>
      </c>
      <c r="AF46" s="80">
        <v>33834.80732</v>
      </c>
      <c r="AG46" s="79">
        <f t="shared" si="36"/>
        <v>44.69629272234562</v>
      </c>
      <c r="AH46" s="80">
        <v>79253.825</v>
      </c>
      <c r="AI46" s="80">
        <v>35326.3017</v>
      </c>
      <c r="AJ46" s="79">
        <f t="shared" si="37"/>
        <v>44.57362367052947</v>
      </c>
      <c r="AK46" s="80">
        <v>7161.6</v>
      </c>
      <c r="AL46" s="80">
        <v>3368.4586400000003</v>
      </c>
      <c r="AM46" s="79">
        <f t="shared" si="16"/>
        <v>47.035001117068816</v>
      </c>
      <c r="AN46" s="80">
        <v>50642.5</v>
      </c>
      <c r="AO46" s="80">
        <v>15445.48642</v>
      </c>
      <c r="AP46" s="79">
        <f t="shared" si="22"/>
        <v>30.499059920027644</v>
      </c>
      <c r="AQ46" s="80">
        <v>622874.3515400001</v>
      </c>
      <c r="AR46" s="80">
        <v>1195928.6931999999</v>
      </c>
      <c r="AS46" s="80">
        <v>652422.2193</v>
      </c>
      <c r="AT46" s="79">
        <f t="shared" si="38"/>
        <v>54.55360532861576</v>
      </c>
      <c r="AU46" s="79">
        <f t="shared" si="17"/>
        <v>104.74379265849454</v>
      </c>
      <c r="AV46" s="83">
        <v>39232.2096</v>
      </c>
      <c r="AW46" s="83">
        <v>168910</v>
      </c>
      <c r="AX46" s="83">
        <v>80232.25</v>
      </c>
      <c r="AY46" s="79">
        <f t="shared" si="39"/>
        <v>47.5</v>
      </c>
      <c r="AZ46" s="79">
        <f t="shared" si="18"/>
        <v>204.5060699308662</v>
      </c>
      <c r="BA46" s="76">
        <v>101552.85079000001</v>
      </c>
      <c r="BB46" s="76">
        <v>136789.6652</v>
      </c>
      <c r="BC46" s="76">
        <v>69820.77075</v>
      </c>
      <c r="BD46" s="79">
        <f t="shared" si="40"/>
        <v>51.04243120115481</v>
      </c>
      <c r="BE46" s="81">
        <f t="shared" si="19"/>
        <v>68.7531371171269</v>
      </c>
      <c r="BF46" s="76">
        <v>479531.57915</v>
      </c>
      <c r="BG46" s="76">
        <v>888686.05</v>
      </c>
      <c r="BH46" s="76">
        <v>500826.22055</v>
      </c>
      <c r="BI46" s="79">
        <f t="shared" si="41"/>
        <v>56.3558098554602</v>
      </c>
      <c r="BJ46" s="79">
        <f t="shared" si="20"/>
        <v>104.44071721777868</v>
      </c>
      <c r="BK46" s="82">
        <v>2557.712</v>
      </c>
      <c r="BL46" s="82">
        <v>1542.978</v>
      </c>
      <c r="BM46" s="82">
        <v>1542.978</v>
      </c>
      <c r="BN46" s="81">
        <f t="shared" si="15"/>
        <v>100</v>
      </c>
      <c r="BO46" s="81">
        <f>BM46/BK46*100</f>
        <v>60.326494929843555</v>
      </c>
      <c r="BP46" s="82">
        <v>-448.79981</v>
      </c>
      <c r="BQ46" s="82">
        <v>-448.79981</v>
      </c>
      <c r="BR46" s="81">
        <f t="shared" si="21"/>
        <v>100</v>
      </c>
      <c r="BS46" s="82">
        <v>14883.9</v>
      </c>
      <c r="BT46" s="82"/>
      <c r="BU46" s="82">
        <v>8269.8</v>
      </c>
      <c r="BV46" s="82">
        <v>25849.78375</v>
      </c>
      <c r="BW46" s="82"/>
      <c r="BX46" s="82">
        <v>9434.60389</v>
      </c>
      <c r="BY46" s="81">
        <f>BV46/BS46*100</f>
        <v>173.6761450291926</v>
      </c>
      <c r="BZ46" s="81"/>
      <c r="CA46" s="81">
        <f>BX46/BU46*100</f>
        <v>114.08503095600861</v>
      </c>
      <c r="CB46" s="82">
        <v>388307.8</v>
      </c>
      <c r="CC46" s="82">
        <v>45000</v>
      </c>
      <c r="CD46" s="82">
        <v>337200</v>
      </c>
      <c r="CE46" s="82">
        <v>6107.8</v>
      </c>
      <c r="CF46" s="82">
        <v>271836.2</v>
      </c>
      <c r="CG46" s="82">
        <v>58000</v>
      </c>
      <c r="CH46" s="82">
        <v>211800</v>
      </c>
      <c r="CI46" s="82">
        <v>2036.2</v>
      </c>
      <c r="CJ46" s="81">
        <f t="shared" si="23"/>
        <v>70.00534112371682</v>
      </c>
      <c r="CK46" s="81">
        <f t="shared" si="24"/>
        <v>128.88888888888889</v>
      </c>
      <c r="CL46" s="81">
        <f t="shared" si="25"/>
        <v>62.811387900355875</v>
      </c>
      <c r="CM46" s="81">
        <f t="shared" si="26"/>
        <v>33.337699335276206</v>
      </c>
    </row>
    <row r="47" spans="1:91" ht="12">
      <c r="A47" s="21">
        <v>42</v>
      </c>
      <c r="B47" s="22" t="s">
        <v>92</v>
      </c>
      <c r="C47" s="54">
        <v>855044.71161</v>
      </c>
      <c r="D47" s="54">
        <v>1679227.56696</v>
      </c>
      <c r="E47" s="54">
        <v>780257.70447</v>
      </c>
      <c r="F47" s="51">
        <f t="shared" si="27"/>
        <v>46.465274857447966</v>
      </c>
      <c r="G47" s="51">
        <f t="shared" si="28"/>
        <v>91.25343901616789</v>
      </c>
      <c r="H47" s="54">
        <v>288538.74111</v>
      </c>
      <c r="I47" s="54">
        <v>677617.145</v>
      </c>
      <c r="J47" s="54">
        <v>267022.83461</v>
      </c>
      <c r="K47" s="50">
        <f t="shared" si="29"/>
        <v>39.406150889231114</v>
      </c>
      <c r="L47" s="52">
        <f t="shared" si="30"/>
        <v>92.54314813420585</v>
      </c>
      <c r="M47" s="55">
        <v>170361.89878999998</v>
      </c>
      <c r="N47" s="55">
        <v>12785.01365</v>
      </c>
      <c r="O47" s="55">
        <v>32591.699989999997</v>
      </c>
      <c r="P47" s="55">
        <v>798269.2011099998</v>
      </c>
      <c r="Q47" s="55">
        <v>1901480.43945</v>
      </c>
      <c r="R47" s="55">
        <v>836902.21155</v>
      </c>
      <c r="S47" s="50">
        <f t="shared" si="31"/>
        <v>44.013190679577676</v>
      </c>
      <c r="T47" s="52">
        <f t="shared" si="32"/>
        <v>104.83959676588807</v>
      </c>
      <c r="U47" s="55">
        <f t="shared" si="33"/>
        <v>-56644.50708000001</v>
      </c>
      <c r="V47" s="55">
        <v>1019898.48071</v>
      </c>
      <c r="W47" s="55">
        <v>514470.24551</v>
      </c>
      <c r="X47" s="52">
        <f t="shared" si="34"/>
        <v>50.44327991859079</v>
      </c>
      <c r="Y47" s="55">
        <v>144494.71485</v>
      </c>
      <c r="Z47" s="55">
        <v>62231.66756</v>
      </c>
      <c r="AA47" s="52">
        <f t="shared" si="35"/>
        <v>43.06847321343395</v>
      </c>
      <c r="AB47" s="52">
        <v>0</v>
      </c>
      <c r="AC47" s="52">
        <v>0</v>
      </c>
      <c r="AD47" s="52"/>
      <c r="AE47" s="55">
        <v>59666.474259999995</v>
      </c>
      <c r="AF47" s="55">
        <v>19472.54595</v>
      </c>
      <c r="AG47" s="52">
        <f t="shared" si="36"/>
        <v>32.635657111474856</v>
      </c>
      <c r="AH47" s="55">
        <v>45508.00032</v>
      </c>
      <c r="AI47" s="55">
        <v>22782.96147</v>
      </c>
      <c r="AJ47" s="52">
        <f t="shared" si="37"/>
        <v>50.06364004086391</v>
      </c>
      <c r="AK47" s="55">
        <v>7528.4</v>
      </c>
      <c r="AL47" s="55">
        <v>3783.81075</v>
      </c>
      <c r="AM47" s="52">
        <f t="shared" si="16"/>
        <v>50.260490276818444</v>
      </c>
      <c r="AN47" s="55">
        <v>11496.4</v>
      </c>
      <c r="AO47" s="55">
        <v>4414.22127</v>
      </c>
      <c r="AP47" s="52">
        <f t="shared" si="22"/>
        <v>38.39655257297937</v>
      </c>
      <c r="AQ47" s="55">
        <v>568004.0954999999</v>
      </c>
      <c r="AR47" s="55">
        <v>1011521.50923</v>
      </c>
      <c r="AS47" s="55">
        <v>526385.52313</v>
      </c>
      <c r="AT47" s="52">
        <f t="shared" si="38"/>
        <v>52.0389846707956</v>
      </c>
      <c r="AU47" s="52">
        <f t="shared" si="17"/>
        <v>92.67283938624348</v>
      </c>
      <c r="AV47" s="56">
        <v>36297.1584</v>
      </c>
      <c r="AW47" s="56">
        <v>99834.9</v>
      </c>
      <c r="AX47" s="56">
        <v>47421.5775</v>
      </c>
      <c r="AY47" s="52">
        <f t="shared" si="39"/>
        <v>47.5</v>
      </c>
      <c r="AZ47" s="52">
        <f t="shared" si="18"/>
        <v>130.64818181469545</v>
      </c>
      <c r="BA47" s="54">
        <v>98189.04672</v>
      </c>
      <c r="BB47" s="54">
        <v>170437.65923</v>
      </c>
      <c r="BC47" s="54">
        <v>68706.34181999999</v>
      </c>
      <c r="BD47" s="52">
        <f t="shared" si="40"/>
        <v>40.311714048644056</v>
      </c>
      <c r="BE47" s="53">
        <f t="shared" si="19"/>
        <v>69.97352975217885</v>
      </c>
      <c r="BF47" s="54">
        <v>382773.83138</v>
      </c>
      <c r="BG47" s="54">
        <v>739656.75</v>
      </c>
      <c r="BH47" s="54">
        <v>408682.50381</v>
      </c>
      <c r="BI47" s="52">
        <f t="shared" si="41"/>
        <v>55.25299455592071</v>
      </c>
      <c r="BJ47" s="52">
        <f t="shared" si="20"/>
        <v>106.76866345240803</v>
      </c>
      <c r="BK47" s="57">
        <v>50744.059</v>
      </c>
      <c r="BL47" s="57">
        <v>1592.2</v>
      </c>
      <c r="BM47" s="57">
        <v>1575.1</v>
      </c>
      <c r="BN47" s="53">
        <f t="shared" si="15"/>
        <v>98.92601431980907</v>
      </c>
      <c r="BO47" s="53"/>
      <c r="BP47" s="57">
        <v>-13460.30327</v>
      </c>
      <c r="BQ47" s="57">
        <v>-13460.30327</v>
      </c>
      <c r="BR47" s="53">
        <f t="shared" si="21"/>
        <v>100</v>
      </c>
      <c r="BS47" s="57"/>
      <c r="BT47" s="57"/>
      <c r="BU47" s="57"/>
      <c r="BV47" s="57">
        <v>0</v>
      </c>
      <c r="BW47" s="57"/>
      <c r="BX47" s="57">
        <v>0</v>
      </c>
      <c r="BY47" s="53"/>
      <c r="BZ47" s="53"/>
      <c r="CA47" s="53"/>
      <c r="CB47" s="57">
        <v>275754.7</v>
      </c>
      <c r="CC47" s="57">
        <v>125000</v>
      </c>
      <c r="CD47" s="57">
        <v>150754.7</v>
      </c>
      <c r="CE47" s="57">
        <v>0</v>
      </c>
      <c r="CF47" s="57">
        <v>131754.7</v>
      </c>
      <c r="CG47" s="57">
        <v>125000</v>
      </c>
      <c r="CH47" s="57">
        <v>6754.7</v>
      </c>
      <c r="CI47" s="57">
        <v>0</v>
      </c>
      <c r="CJ47" s="53">
        <f t="shared" si="23"/>
        <v>47.77967519683255</v>
      </c>
      <c r="CK47" s="53">
        <f t="shared" si="24"/>
        <v>100</v>
      </c>
      <c r="CL47" s="53">
        <f t="shared" si="25"/>
        <v>4.480589991555818</v>
      </c>
      <c r="CM47" s="53">
        <f t="shared" si="26"/>
      </c>
    </row>
    <row r="48" spans="1:91" ht="12">
      <c r="A48" s="74">
        <v>43</v>
      </c>
      <c r="B48" s="75" t="s">
        <v>93</v>
      </c>
      <c r="C48" s="76">
        <v>750757.5389500001</v>
      </c>
      <c r="D48" s="76">
        <v>1730390.10836</v>
      </c>
      <c r="E48" s="76">
        <v>823367.16119</v>
      </c>
      <c r="F48" s="77">
        <f t="shared" si="27"/>
        <v>47.58274779843472</v>
      </c>
      <c r="G48" s="77">
        <f t="shared" si="28"/>
        <v>109.67151423368333</v>
      </c>
      <c r="H48" s="76">
        <v>218244.59774</v>
      </c>
      <c r="I48" s="76">
        <v>556390.4</v>
      </c>
      <c r="J48" s="76">
        <v>256483.67294999998</v>
      </c>
      <c r="K48" s="78">
        <f t="shared" si="29"/>
        <v>46.097789061421615</v>
      </c>
      <c r="L48" s="79">
        <f t="shared" si="30"/>
        <v>117.52120126041108</v>
      </c>
      <c r="M48" s="80">
        <v>146523.92275</v>
      </c>
      <c r="N48" s="80">
        <v>11235.11967</v>
      </c>
      <c r="O48" s="80">
        <v>33179.91124</v>
      </c>
      <c r="P48" s="80">
        <v>708424.1301899999</v>
      </c>
      <c r="Q48" s="80">
        <v>1814270.55599</v>
      </c>
      <c r="R48" s="80">
        <v>721437.3237599999</v>
      </c>
      <c r="S48" s="78">
        <f t="shared" si="31"/>
        <v>39.764594171365495</v>
      </c>
      <c r="T48" s="79">
        <f t="shared" si="32"/>
        <v>101.83692127574902</v>
      </c>
      <c r="U48" s="80">
        <f t="shared" si="33"/>
        <v>101929.83743000007</v>
      </c>
      <c r="V48" s="80">
        <v>1141447.28697</v>
      </c>
      <c r="W48" s="80">
        <v>454492.83173000003</v>
      </c>
      <c r="X48" s="79">
        <f t="shared" si="34"/>
        <v>39.81724227813117</v>
      </c>
      <c r="Y48" s="80">
        <v>81661.9</v>
      </c>
      <c r="Z48" s="80">
        <v>40848.14383</v>
      </c>
      <c r="AA48" s="79">
        <f t="shared" si="35"/>
        <v>50.02105489830632</v>
      </c>
      <c r="AB48" s="79">
        <v>0</v>
      </c>
      <c r="AC48" s="79">
        <v>0</v>
      </c>
      <c r="AD48" s="79"/>
      <c r="AE48" s="80">
        <v>48860.636450000005</v>
      </c>
      <c r="AF48" s="80">
        <v>14497.65867</v>
      </c>
      <c r="AG48" s="79">
        <f t="shared" si="36"/>
        <v>29.671448682081174</v>
      </c>
      <c r="AH48" s="80">
        <v>63342.09646</v>
      </c>
      <c r="AI48" s="80">
        <v>28886.90727</v>
      </c>
      <c r="AJ48" s="79">
        <f t="shared" si="37"/>
        <v>45.60459612864541</v>
      </c>
      <c r="AK48" s="80">
        <v>4629.67614</v>
      </c>
      <c r="AL48" s="80">
        <v>2458.9181200000003</v>
      </c>
      <c r="AM48" s="79">
        <f t="shared" si="16"/>
        <v>53.11209781511845</v>
      </c>
      <c r="AN48" s="80">
        <v>660</v>
      </c>
      <c r="AO48" s="80">
        <v>9.149790000000001</v>
      </c>
      <c r="AP48" s="79">
        <f t="shared" si="22"/>
        <v>1.3863318181818183</v>
      </c>
      <c r="AQ48" s="80">
        <v>534791.0674200001</v>
      </c>
      <c r="AR48" s="80">
        <v>1172448.2906199999</v>
      </c>
      <c r="AS48" s="80">
        <v>565639.57618</v>
      </c>
      <c r="AT48" s="79">
        <f t="shared" si="38"/>
        <v>48.244308998982405</v>
      </c>
      <c r="AU48" s="79">
        <f t="shared" si="17"/>
        <v>105.7683290988428</v>
      </c>
      <c r="AV48" s="83">
        <v>84626.6832</v>
      </c>
      <c r="AW48" s="83">
        <v>120330.5</v>
      </c>
      <c r="AX48" s="83">
        <v>57156.9875</v>
      </c>
      <c r="AY48" s="79">
        <f t="shared" si="39"/>
        <v>47.5</v>
      </c>
      <c r="AZ48" s="79">
        <f t="shared" si="18"/>
        <v>67.54014849538615</v>
      </c>
      <c r="BA48" s="76">
        <v>35845.64737</v>
      </c>
      <c r="BB48" s="76">
        <v>291870.18195</v>
      </c>
      <c r="BC48" s="76">
        <v>85772.49919</v>
      </c>
      <c r="BD48" s="79">
        <f t="shared" si="40"/>
        <v>29.387208592857768</v>
      </c>
      <c r="BE48" s="81">
        <f t="shared" si="19"/>
        <v>239.2828850450191</v>
      </c>
      <c r="BF48" s="76">
        <v>411282.09185</v>
      </c>
      <c r="BG48" s="76">
        <v>759350.604</v>
      </c>
      <c r="BH48" s="76">
        <v>421813.08482</v>
      </c>
      <c r="BI48" s="79">
        <f t="shared" si="41"/>
        <v>55.54918671270326</v>
      </c>
      <c r="BJ48" s="79">
        <f t="shared" si="20"/>
        <v>102.56052796333294</v>
      </c>
      <c r="BK48" s="82">
        <v>3036.645</v>
      </c>
      <c r="BL48" s="82">
        <v>897.00467</v>
      </c>
      <c r="BM48" s="82">
        <v>897.00467</v>
      </c>
      <c r="BN48" s="81">
        <f t="shared" si="15"/>
        <v>100</v>
      </c>
      <c r="BO48" s="81">
        <f>BM48/BK48*100</f>
        <v>29.539332717522136</v>
      </c>
      <c r="BP48" s="82">
        <v>-207.08793999999995</v>
      </c>
      <c r="BQ48" s="82">
        <v>-207.08793999999995</v>
      </c>
      <c r="BR48" s="81">
        <f t="shared" si="21"/>
        <v>100</v>
      </c>
      <c r="BS48" s="82"/>
      <c r="BT48" s="82"/>
      <c r="BU48" s="82"/>
      <c r="BV48" s="82">
        <v>0</v>
      </c>
      <c r="BW48" s="82"/>
      <c r="BX48" s="82">
        <v>0</v>
      </c>
      <c r="BY48" s="81"/>
      <c r="BZ48" s="81"/>
      <c r="CA48" s="81"/>
      <c r="CB48" s="82">
        <v>30200</v>
      </c>
      <c r="CC48" s="82">
        <v>30200</v>
      </c>
      <c r="CD48" s="82">
        <v>0</v>
      </c>
      <c r="CE48" s="82">
        <v>0</v>
      </c>
      <c r="CF48" s="82">
        <v>26608.9</v>
      </c>
      <c r="CG48" s="82">
        <v>26608.9</v>
      </c>
      <c r="CH48" s="82">
        <v>0</v>
      </c>
      <c r="CI48" s="82">
        <v>0</v>
      </c>
      <c r="CJ48" s="81">
        <f t="shared" si="23"/>
        <v>88.108940397351</v>
      </c>
      <c r="CK48" s="81">
        <f t="shared" si="24"/>
        <v>88.108940397351</v>
      </c>
      <c r="CL48" s="81">
        <f t="shared" si="25"/>
      </c>
      <c r="CM48" s="81">
        <f t="shared" si="26"/>
      </c>
    </row>
    <row r="49" spans="1:91" ht="12">
      <c r="A49" s="21">
        <v>44</v>
      </c>
      <c r="B49" s="22" t="s">
        <v>105</v>
      </c>
      <c r="C49" s="54">
        <v>1354916.23253</v>
      </c>
      <c r="D49" s="54">
        <v>2860217.8133400003</v>
      </c>
      <c r="E49" s="54">
        <v>1440810.75436</v>
      </c>
      <c r="F49" s="51">
        <f t="shared" si="27"/>
        <v>50.37416198305201</v>
      </c>
      <c r="G49" s="51">
        <f t="shared" si="28"/>
        <v>106.33947101435277</v>
      </c>
      <c r="H49" s="54">
        <v>581446.70599</v>
      </c>
      <c r="I49" s="54">
        <v>1078533.4</v>
      </c>
      <c r="J49" s="54">
        <v>477795.22912000003</v>
      </c>
      <c r="K49" s="50">
        <f t="shared" si="29"/>
        <v>44.300457372947385</v>
      </c>
      <c r="L49" s="52">
        <f t="shared" si="30"/>
        <v>82.17352066798317</v>
      </c>
      <c r="M49" s="55">
        <v>286666.79977999994</v>
      </c>
      <c r="N49" s="55">
        <v>33812.27481</v>
      </c>
      <c r="O49" s="55">
        <v>51893.51628</v>
      </c>
      <c r="P49" s="55">
        <v>1297246.84344</v>
      </c>
      <c r="Q49" s="55">
        <v>3129858.87752</v>
      </c>
      <c r="R49" s="55">
        <v>1499171.7677200001</v>
      </c>
      <c r="S49" s="50">
        <f t="shared" si="31"/>
        <v>47.89902121426944</v>
      </c>
      <c r="T49" s="52">
        <f t="shared" si="32"/>
        <v>115.56565161835675</v>
      </c>
      <c r="U49" s="55">
        <f t="shared" si="33"/>
        <v>-58361.013360000215</v>
      </c>
      <c r="V49" s="55">
        <v>1924303.82582</v>
      </c>
      <c r="W49" s="55">
        <v>950192.11938</v>
      </c>
      <c r="X49" s="52">
        <f t="shared" si="34"/>
        <v>49.37848725499968</v>
      </c>
      <c r="Y49" s="55">
        <v>134630.619</v>
      </c>
      <c r="Z49" s="55">
        <v>56961.49275</v>
      </c>
      <c r="AA49" s="52">
        <f t="shared" si="35"/>
        <v>42.30946360723485</v>
      </c>
      <c r="AB49" s="52">
        <v>0</v>
      </c>
      <c r="AC49" s="52">
        <v>0</v>
      </c>
      <c r="AD49" s="52"/>
      <c r="AE49" s="55">
        <v>106932.60359999999</v>
      </c>
      <c r="AF49" s="55">
        <v>31012.278440000002</v>
      </c>
      <c r="AG49" s="52">
        <f t="shared" si="36"/>
        <v>29.001705182459435</v>
      </c>
      <c r="AH49" s="55">
        <v>112036.786</v>
      </c>
      <c r="AI49" s="55">
        <v>58220.82974</v>
      </c>
      <c r="AJ49" s="52">
        <f t="shared" si="37"/>
        <v>51.96581570985087</v>
      </c>
      <c r="AK49" s="55">
        <v>7191.7</v>
      </c>
      <c r="AL49" s="55">
        <v>4689.66315</v>
      </c>
      <c r="AM49" s="52">
        <f t="shared" si="16"/>
        <v>65.20938234353491</v>
      </c>
      <c r="AN49" s="55">
        <v>6332.19751</v>
      </c>
      <c r="AO49" s="55">
        <v>439.20547999999997</v>
      </c>
      <c r="AP49" s="52">
        <f t="shared" si="22"/>
        <v>6.936067286378752</v>
      </c>
      <c r="AQ49" s="55">
        <v>774151.46316</v>
      </c>
      <c r="AR49" s="55">
        <v>1781803.28758</v>
      </c>
      <c r="AS49" s="55">
        <v>963107.83328</v>
      </c>
      <c r="AT49" s="52">
        <f t="shared" si="38"/>
        <v>54.05242205990475</v>
      </c>
      <c r="AU49" s="52">
        <f t="shared" si="17"/>
        <v>124.40819130518736</v>
      </c>
      <c r="AV49" s="56">
        <v>1935.9216000000001</v>
      </c>
      <c r="AW49" s="56">
        <v>113563.9</v>
      </c>
      <c r="AX49" s="56">
        <v>53942.8525</v>
      </c>
      <c r="AY49" s="52">
        <f t="shared" si="39"/>
        <v>47.5</v>
      </c>
      <c r="AZ49" s="52">
        <f t="shared" si="18"/>
        <v>2786.4172030520244</v>
      </c>
      <c r="BA49" s="54">
        <v>140815.05483</v>
      </c>
      <c r="BB49" s="54">
        <v>473501.10304</v>
      </c>
      <c r="BC49" s="54">
        <v>246092.24764</v>
      </c>
      <c r="BD49" s="52">
        <f t="shared" si="40"/>
        <v>51.97289849168752</v>
      </c>
      <c r="BE49" s="53">
        <f t="shared" si="19"/>
        <v>174.76273963540095</v>
      </c>
      <c r="BF49" s="54">
        <v>629274.14246</v>
      </c>
      <c r="BG49" s="54">
        <v>1191248.236</v>
      </c>
      <c r="BH49" s="54">
        <v>659582.6846</v>
      </c>
      <c r="BI49" s="52">
        <f t="shared" si="41"/>
        <v>55.36903767553617</v>
      </c>
      <c r="BJ49" s="52">
        <f t="shared" si="20"/>
        <v>104.81642897664854</v>
      </c>
      <c r="BK49" s="57">
        <v>2126.34427</v>
      </c>
      <c r="BL49" s="57">
        <v>3490.0485400000002</v>
      </c>
      <c r="BM49" s="57">
        <v>3490.0485400000002</v>
      </c>
      <c r="BN49" s="53">
        <f t="shared" si="15"/>
        <v>100</v>
      </c>
      <c r="BO49" s="53">
        <f>BM49/BK49*100</f>
        <v>164.13374773032402</v>
      </c>
      <c r="BP49" s="57">
        <v>-118.87424</v>
      </c>
      <c r="BQ49" s="57">
        <v>-92.30804</v>
      </c>
      <c r="BR49" s="53">
        <f t="shared" si="21"/>
        <v>77.65184450390598</v>
      </c>
      <c r="BS49" s="57"/>
      <c r="BT49" s="57"/>
      <c r="BU49" s="57"/>
      <c r="BV49" s="57">
        <v>0</v>
      </c>
      <c r="BW49" s="57"/>
      <c r="BX49" s="57">
        <v>0</v>
      </c>
      <c r="BY49" s="53"/>
      <c r="BZ49" s="53"/>
      <c r="CA49" s="53"/>
      <c r="CB49" s="57">
        <v>101516.25</v>
      </c>
      <c r="CC49" s="57">
        <v>0</v>
      </c>
      <c r="CD49" s="57">
        <v>100000</v>
      </c>
      <c r="CE49" s="57">
        <v>1516.25</v>
      </c>
      <c r="CF49" s="57">
        <v>51231.25</v>
      </c>
      <c r="CG49" s="57">
        <v>50000</v>
      </c>
      <c r="CH49" s="57">
        <v>0</v>
      </c>
      <c r="CI49" s="57">
        <v>1231.25</v>
      </c>
      <c r="CJ49" s="53">
        <f t="shared" si="23"/>
        <v>50.46605838966668</v>
      </c>
      <c r="CK49" s="53">
        <f t="shared" si="24"/>
      </c>
      <c r="CL49" s="53">
        <f t="shared" si="25"/>
        <v>0</v>
      </c>
      <c r="CM49" s="53">
        <f t="shared" si="26"/>
        <v>81.20362737015664</v>
      </c>
    </row>
    <row r="50" spans="1:91" ht="12">
      <c r="A50" s="74">
        <v>45</v>
      </c>
      <c r="B50" s="75" t="s">
        <v>107</v>
      </c>
      <c r="C50" s="76">
        <v>886388.66095</v>
      </c>
      <c r="D50" s="76">
        <v>1852311.3530299999</v>
      </c>
      <c r="E50" s="76">
        <v>943760.6174600001</v>
      </c>
      <c r="F50" s="77">
        <f t="shared" si="27"/>
        <v>50.95043097998628</v>
      </c>
      <c r="G50" s="77">
        <f t="shared" si="28"/>
        <v>106.47255081631018</v>
      </c>
      <c r="H50" s="76">
        <v>297810.58123</v>
      </c>
      <c r="I50" s="76">
        <v>645582.76084</v>
      </c>
      <c r="J50" s="76">
        <v>302359.46971</v>
      </c>
      <c r="K50" s="78">
        <f t="shared" si="29"/>
        <v>46.83512138963949</v>
      </c>
      <c r="L50" s="79">
        <f t="shared" si="30"/>
        <v>101.52744353851108</v>
      </c>
      <c r="M50" s="80">
        <v>159381.5362</v>
      </c>
      <c r="N50" s="80">
        <v>27217.11091</v>
      </c>
      <c r="O50" s="80">
        <v>50296.99005</v>
      </c>
      <c r="P50" s="80">
        <v>814917.44785</v>
      </c>
      <c r="Q50" s="80">
        <v>2049298.71902</v>
      </c>
      <c r="R50" s="80">
        <v>857368.91961</v>
      </c>
      <c r="S50" s="78">
        <f t="shared" si="31"/>
        <v>41.83718613848568</v>
      </c>
      <c r="T50" s="79">
        <f t="shared" si="32"/>
        <v>105.20929719593069</v>
      </c>
      <c r="U50" s="80">
        <f t="shared" si="33"/>
        <v>86391.69785000011</v>
      </c>
      <c r="V50" s="80">
        <v>1235427.8653499999</v>
      </c>
      <c r="W50" s="80">
        <v>506139.49301</v>
      </c>
      <c r="X50" s="79">
        <f t="shared" si="34"/>
        <v>40.96876128551701</v>
      </c>
      <c r="Y50" s="80">
        <v>136506.17759</v>
      </c>
      <c r="Z50" s="80">
        <v>59236.09832</v>
      </c>
      <c r="AA50" s="79">
        <f t="shared" si="35"/>
        <v>43.39444512021809</v>
      </c>
      <c r="AB50" s="79">
        <v>0</v>
      </c>
      <c r="AC50" s="79">
        <v>0</v>
      </c>
      <c r="AD50" s="79"/>
      <c r="AE50" s="80">
        <v>56641.028</v>
      </c>
      <c r="AF50" s="80">
        <v>15263.04718</v>
      </c>
      <c r="AG50" s="79">
        <f t="shared" si="36"/>
        <v>26.94698122357525</v>
      </c>
      <c r="AH50" s="80">
        <v>44128.21279</v>
      </c>
      <c r="AI50" s="80">
        <v>20441.378920000003</v>
      </c>
      <c r="AJ50" s="79">
        <f t="shared" si="37"/>
        <v>46.322698399950326</v>
      </c>
      <c r="AK50" s="80">
        <v>4966.7</v>
      </c>
      <c r="AL50" s="80">
        <v>2446.097</v>
      </c>
      <c r="AM50" s="79">
        <f t="shared" si="16"/>
        <v>49.24994463124409</v>
      </c>
      <c r="AN50" s="80">
        <v>39241.55</v>
      </c>
      <c r="AO50" s="80">
        <v>20537.35188</v>
      </c>
      <c r="AP50" s="79">
        <f t="shared" si="22"/>
        <v>52.33573057129496</v>
      </c>
      <c r="AQ50" s="80">
        <v>585848.8928900001</v>
      </c>
      <c r="AR50" s="80">
        <v>1203944.7527800002</v>
      </c>
      <c r="AS50" s="80">
        <v>641520.74478</v>
      </c>
      <c r="AT50" s="79">
        <f t="shared" si="38"/>
        <v>53.284898937320804</v>
      </c>
      <c r="AU50" s="79">
        <f t="shared" si="17"/>
        <v>109.50276642418318</v>
      </c>
      <c r="AV50" s="83">
        <v>60769.828799999996</v>
      </c>
      <c r="AW50" s="83">
        <v>183835.8</v>
      </c>
      <c r="AX50" s="83">
        <v>87322.005</v>
      </c>
      <c r="AY50" s="79">
        <f t="shared" si="39"/>
        <v>47.5</v>
      </c>
      <c r="AZ50" s="79">
        <f t="shared" si="18"/>
        <v>143.69302452272171</v>
      </c>
      <c r="BA50" s="76">
        <v>54140.011119999996</v>
      </c>
      <c r="BB50" s="76">
        <v>136905.14693000002</v>
      </c>
      <c r="BC50" s="76">
        <v>66670.23593</v>
      </c>
      <c r="BD50" s="79">
        <f t="shared" si="40"/>
        <v>48.69812233143336</v>
      </c>
      <c r="BE50" s="81">
        <f t="shared" si="19"/>
        <v>123.14411199921453</v>
      </c>
      <c r="BF50" s="76">
        <v>469097.28997000004</v>
      </c>
      <c r="BG50" s="76">
        <v>882794.908</v>
      </c>
      <c r="BH50" s="76">
        <v>487119.606</v>
      </c>
      <c r="BI50" s="79">
        <f t="shared" si="41"/>
        <v>55.17924962929215</v>
      </c>
      <c r="BJ50" s="79">
        <f t="shared" si="20"/>
        <v>103.84191433532959</v>
      </c>
      <c r="BK50" s="82">
        <v>1841.763</v>
      </c>
      <c r="BL50" s="82">
        <v>408.89784999999995</v>
      </c>
      <c r="BM50" s="82">
        <v>408.89784999999995</v>
      </c>
      <c r="BN50" s="81">
        <f t="shared" si="15"/>
        <v>100</v>
      </c>
      <c r="BO50" s="81"/>
      <c r="BP50" s="82">
        <v>-2872.6308799999997</v>
      </c>
      <c r="BQ50" s="82">
        <v>-2743.7788100000002</v>
      </c>
      <c r="BR50" s="81">
        <f t="shared" si="21"/>
        <v>95.51449262426645</v>
      </c>
      <c r="BS50" s="82"/>
      <c r="BT50" s="82"/>
      <c r="BU50" s="82"/>
      <c r="BV50" s="82">
        <v>7.679</v>
      </c>
      <c r="BW50" s="82"/>
      <c r="BX50" s="82">
        <v>0</v>
      </c>
      <c r="BY50" s="81"/>
      <c r="BZ50" s="81"/>
      <c r="CA50" s="81"/>
      <c r="CB50" s="82">
        <v>401300</v>
      </c>
      <c r="CC50" s="82">
        <v>41300</v>
      </c>
      <c r="CD50" s="82">
        <v>360000</v>
      </c>
      <c r="CE50" s="82">
        <v>0</v>
      </c>
      <c r="CF50" s="82">
        <v>338840</v>
      </c>
      <c r="CG50" s="82">
        <v>41300</v>
      </c>
      <c r="CH50" s="82">
        <v>297540</v>
      </c>
      <c r="CI50" s="82">
        <v>0</v>
      </c>
      <c r="CJ50" s="81">
        <f t="shared" si="23"/>
        <v>84.4355843508597</v>
      </c>
      <c r="CK50" s="81">
        <f t="shared" si="24"/>
        <v>100</v>
      </c>
      <c r="CL50" s="81">
        <f t="shared" si="25"/>
        <v>82.65</v>
      </c>
      <c r="CM50" s="81">
        <f t="shared" si="26"/>
      </c>
    </row>
    <row r="51" spans="1:91" ht="12">
      <c r="A51" s="21">
        <v>46</v>
      </c>
      <c r="B51" s="22" t="s">
        <v>94</v>
      </c>
      <c r="C51" s="54">
        <v>1046690.4455599999</v>
      </c>
      <c r="D51" s="54">
        <v>2127820.93954</v>
      </c>
      <c r="E51" s="54">
        <v>1097725.90424</v>
      </c>
      <c r="F51" s="51">
        <f t="shared" si="27"/>
        <v>51.58920489227399</v>
      </c>
      <c r="G51" s="51">
        <f t="shared" si="28"/>
        <v>104.87588846315448</v>
      </c>
      <c r="H51" s="54">
        <v>290463.17256</v>
      </c>
      <c r="I51" s="54">
        <v>793537.3291699999</v>
      </c>
      <c r="J51" s="54">
        <v>382646.75133</v>
      </c>
      <c r="K51" s="50">
        <f t="shared" si="29"/>
        <v>48.22038450670358</v>
      </c>
      <c r="L51" s="52">
        <f t="shared" si="30"/>
        <v>131.73675270346294</v>
      </c>
      <c r="M51" s="55">
        <v>215317.36932</v>
      </c>
      <c r="N51" s="55">
        <v>18495.964399999997</v>
      </c>
      <c r="O51" s="55">
        <v>32046.958039999998</v>
      </c>
      <c r="P51" s="55">
        <v>956834.71997</v>
      </c>
      <c r="Q51" s="55">
        <v>2229903.7121599996</v>
      </c>
      <c r="R51" s="55">
        <v>1067810.46466</v>
      </c>
      <c r="S51" s="50">
        <f t="shared" si="31"/>
        <v>47.885944977671876</v>
      </c>
      <c r="T51" s="52">
        <f t="shared" si="32"/>
        <v>111.59821465231525</v>
      </c>
      <c r="U51" s="55">
        <f t="shared" si="33"/>
        <v>29915.439580000006</v>
      </c>
      <c r="V51" s="55">
        <v>1349885.15151</v>
      </c>
      <c r="W51" s="55">
        <v>673708.90152</v>
      </c>
      <c r="X51" s="52">
        <f t="shared" si="34"/>
        <v>49.90860894842646</v>
      </c>
      <c r="Y51" s="55">
        <v>176653.12459999998</v>
      </c>
      <c r="Z51" s="55">
        <v>83356.66771</v>
      </c>
      <c r="AA51" s="52">
        <f t="shared" si="35"/>
        <v>47.18663646552901</v>
      </c>
      <c r="AB51" s="52">
        <v>0</v>
      </c>
      <c r="AC51" s="52">
        <v>0</v>
      </c>
      <c r="AD51" s="52"/>
      <c r="AE51" s="55">
        <v>59252.947060000006</v>
      </c>
      <c r="AF51" s="55">
        <v>22843.86701</v>
      </c>
      <c r="AG51" s="52">
        <f t="shared" si="36"/>
        <v>38.55313219588575</v>
      </c>
      <c r="AH51" s="55">
        <v>74694.633</v>
      </c>
      <c r="AI51" s="55">
        <v>36341.53305</v>
      </c>
      <c r="AJ51" s="52">
        <f t="shared" si="37"/>
        <v>48.65347293426021</v>
      </c>
      <c r="AK51" s="55">
        <v>5470</v>
      </c>
      <c r="AL51" s="55">
        <v>3107.25389</v>
      </c>
      <c r="AM51" s="52">
        <f t="shared" si="16"/>
        <v>56.80537276051189</v>
      </c>
      <c r="AN51" s="55">
        <v>23746.82865</v>
      </c>
      <c r="AO51" s="55">
        <v>9829.44248</v>
      </c>
      <c r="AP51" s="52">
        <f t="shared" si="22"/>
        <v>41.392653414374976</v>
      </c>
      <c r="AQ51" s="55">
        <v>755990.40985</v>
      </c>
      <c r="AR51" s="55">
        <v>1333809.16542</v>
      </c>
      <c r="AS51" s="55">
        <v>715512.06966</v>
      </c>
      <c r="AT51" s="52">
        <f t="shared" si="38"/>
        <v>53.644260979020494</v>
      </c>
      <c r="AU51" s="52">
        <f t="shared" si="17"/>
        <v>94.64565427516051</v>
      </c>
      <c r="AV51" s="56">
        <v>87904.224</v>
      </c>
      <c r="AW51" s="56">
        <v>152268.5</v>
      </c>
      <c r="AX51" s="56">
        <v>72327.5375</v>
      </c>
      <c r="AY51" s="52">
        <f t="shared" si="39"/>
        <v>47.5</v>
      </c>
      <c r="AZ51" s="52">
        <f t="shared" si="18"/>
        <v>82.27993401090716</v>
      </c>
      <c r="BA51" s="54">
        <v>128955.36612</v>
      </c>
      <c r="BB51" s="54">
        <v>170901.26341999997</v>
      </c>
      <c r="BC51" s="54">
        <v>71243.33365999999</v>
      </c>
      <c r="BD51" s="52">
        <f t="shared" si="40"/>
        <v>41.68683849043016</v>
      </c>
      <c r="BE51" s="53">
        <f t="shared" si="19"/>
        <v>55.246505673679515</v>
      </c>
      <c r="BF51" s="54">
        <v>534350.84932</v>
      </c>
      <c r="BG51" s="54">
        <v>1009069.423</v>
      </c>
      <c r="BH51" s="54">
        <v>570371.2195</v>
      </c>
      <c r="BI51" s="52">
        <f t="shared" si="41"/>
        <v>56.52447755321588</v>
      </c>
      <c r="BJ51" s="52">
        <f t="shared" si="20"/>
        <v>106.74095872137912</v>
      </c>
      <c r="BK51" s="57">
        <v>4779.97041</v>
      </c>
      <c r="BL51" s="57">
        <v>1569.979</v>
      </c>
      <c r="BM51" s="57">
        <v>1569.979</v>
      </c>
      <c r="BN51" s="53">
        <f t="shared" si="15"/>
        <v>100</v>
      </c>
      <c r="BO51" s="53">
        <f>BM51/BK51*100</f>
        <v>32.84495227659788</v>
      </c>
      <c r="BP51" s="57">
        <v>-1814.79175</v>
      </c>
      <c r="BQ51" s="57">
        <v>-1814.79175</v>
      </c>
      <c r="BR51" s="53">
        <f t="shared" si="21"/>
        <v>100</v>
      </c>
      <c r="BS51" s="57"/>
      <c r="BT51" s="57"/>
      <c r="BU51" s="57"/>
      <c r="BV51" s="57">
        <v>0</v>
      </c>
      <c r="BW51" s="57"/>
      <c r="BX51" s="57">
        <v>0</v>
      </c>
      <c r="BY51" s="53"/>
      <c r="BZ51" s="53"/>
      <c r="CA51" s="53"/>
      <c r="CB51" s="57">
        <v>213546.1</v>
      </c>
      <c r="CC51" s="57">
        <v>47400</v>
      </c>
      <c r="CD51" s="57">
        <v>166146.1</v>
      </c>
      <c r="CE51" s="57">
        <v>0</v>
      </c>
      <c r="CF51" s="57">
        <v>208446.1</v>
      </c>
      <c r="CG51" s="57">
        <v>48000</v>
      </c>
      <c r="CH51" s="57">
        <v>160446.1</v>
      </c>
      <c r="CI51" s="57">
        <v>0</v>
      </c>
      <c r="CJ51" s="53">
        <f t="shared" si="23"/>
        <v>97.61175689932993</v>
      </c>
      <c r="CK51" s="53">
        <f t="shared" si="24"/>
        <v>101.26582278481013</v>
      </c>
      <c r="CL51" s="53">
        <f t="shared" si="25"/>
        <v>96.56928450321735</v>
      </c>
      <c r="CM51" s="53">
        <f t="shared" si="26"/>
      </c>
    </row>
    <row r="52" spans="1:91" ht="12">
      <c r="A52" s="74">
        <v>47</v>
      </c>
      <c r="B52" s="75" t="s">
        <v>80</v>
      </c>
      <c r="C52" s="76">
        <v>2055106.15595</v>
      </c>
      <c r="D52" s="76">
        <v>4706193.67499</v>
      </c>
      <c r="E52" s="76">
        <v>2454288.23925</v>
      </c>
      <c r="F52" s="77">
        <f t="shared" si="27"/>
        <v>52.15017504045273</v>
      </c>
      <c r="G52" s="77">
        <f t="shared" si="28"/>
        <v>119.42391550647041</v>
      </c>
      <c r="H52" s="76">
        <v>919856.16675</v>
      </c>
      <c r="I52" s="76">
        <v>1949246.63692</v>
      </c>
      <c r="J52" s="76">
        <v>816735.50562</v>
      </c>
      <c r="K52" s="78">
        <f t="shared" si="29"/>
        <v>41.900059753881216</v>
      </c>
      <c r="L52" s="79">
        <f t="shared" si="30"/>
        <v>88.7894798276624</v>
      </c>
      <c r="M52" s="80">
        <v>398662.07402999996</v>
      </c>
      <c r="N52" s="80">
        <v>63395.75364</v>
      </c>
      <c r="O52" s="80">
        <v>109948.87376999999</v>
      </c>
      <c r="P52" s="80">
        <v>1962211.4367499999</v>
      </c>
      <c r="Q52" s="80">
        <v>4917664.1363699995</v>
      </c>
      <c r="R52" s="80">
        <v>2170928.2202</v>
      </c>
      <c r="S52" s="78">
        <f t="shared" si="31"/>
        <v>44.14551624508628</v>
      </c>
      <c r="T52" s="79">
        <f t="shared" si="32"/>
        <v>110.63681413434713</v>
      </c>
      <c r="U52" s="80">
        <f t="shared" si="33"/>
        <v>283360.01905000024</v>
      </c>
      <c r="V52" s="80">
        <v>3016137.87503</v>
      </c>
      <c r="W52" s="80">
        <v>1525253.0888699999</v>
      </c>
      <c r="X52" s="79">
        <f t="shared" si="34"/>
        <v>50.5697402462024</v>
      </c>
      <c r="Y52" s="80">
        <v>140575.88186000002</v>
      </c>
      <c r="Z52" s="80">
        <v>60163.77072</v>
      </c>
      <c r="AA52" s="79">
        <f t="shared" si="35"/>
        <v>42.7980745515915</v>
      </c>
      <c r="AB52" s="79">
        <v>0</v>
      </c>
      <c r="AC52" s="79">
        <v>0</v>
      </c>
      <c r="AD52" s="79"/>
      <c r="AE52" s="80">
        <v>143363.17568000001</v>
      </c>
      <c r="AF52" s="80">
        <v>46942.59551</v>
      </c>
      <c r="AG52" s="79">
        <f t="shared" si="36"/>
        <v>32.743830685489456</v>
      </c>
      <c r="AH52" s="80">
        <v>126037.573</v>
      </c>
      <c r="AI52" s="80">
        <v>16881.03463</v>
      </c>
      <c r="AJ52" s="79">
        <f t="shared" si="37"/>
        <v>13.39365256581067</v>
      </c>
      <c r="AK52" s="80">
        <v>5329.4</v>
      </c>
      <c r="AL52" s="80">
        <v>2815.73701</v>
      </c>
      <c r="AM52" s="79">
        <f t="shared" si="16"/>
        <v>52.83403403760273</v>
      </c>
      <c r="AN52" s="80">
        <v>103040.10213</v>
      </c>
      <c r="AO52" s="80">
        <v>41118.88788</v>
      </c>
      <c r="AP52" s="79">
        <f t="shared" si="22"/>
        <v>39.90571343584517</v>
      </c>
      <c r="AQ52" s="80">
        <v>1137804.04747</v>
      </c>
      <c r="AR52" s="80">
        <v>2786835.3867</v>
      </c>
      <c r="AS52" s="80">
        <v>1653740.4387100001</v>
      </c>
      <c r="AT52" s="79">
        <f t="shared" si="38"/>
        <v>59.34115974708711</v>
      </c>
      <c r="AU52" s="79">
        <f t="shared" si="17"/>
        <v>145.34492493564483</v>
      </c>
      <c r="AV52" s="83">
        <v>107627.7888</v>
      </c>
      <c r="AW52" s="83">
        <v>143752.1</v>
      </c>
      <c r="AX52" s="83">
        <v>68282.2475</v>
      </c>
      <c r="AY52" s="79">
        <f t="shared" si="39"/>
        <v>47.5</v>
      </c>
      <c r="AZ52" s="79">
        <f t="shared" si="18"/>
        <v>63.44295303407739</v>
      </c>
      <c r="BA52" s="76">
        <v>4388.734469999999</v>
      </c>
      <c r="BB52" s="76">
        <v>422290.19168</v>
      </c>
      <c r="BC52" s="76">
        <v>289060.27831</v>
      </c>
      <c r="BD52" s="79">
        <f t="shared" si="40"/>
        <v>68.45062566100091</v>
      </c>
      <c r="BE52" s="81">
        <f t="shared" si="19"/>
        <v>6586.415293199546</v>
      </c>
      <c r="BF52" s="76">
        <v>1023438.0052</v>
      </c>
      <c r="BG52" s="76">
        <v>1987767.611</v>
      </c>
      <c r="BH52" s="76">
        <v>1107972.42888</v>
      </c>
      <c r="BI52" s="79">
        <f t="shared" si="41"/>
        <v>55.73953528313125</v>
      </c>
      <c r="BJ52" s="79">
        <f t="shared" si="20"/>
        <v>108.25984800745016</v>
      </c>
      <c r="BK52" s="82">
        <v>2349.519</v>
      </c>
      <c r="BL52" s="82">
        <v>233025.48402</v>
      </c>
      <c r="BM52" s="82">
        <v>188425.48402</v>
      </c>
      <c r="BN52" s="81">
        <f t="shared" si="15"/>
        <v>80.86046245647017</v>
      </c>
      <c r="BO52" s="81">
        <f>BM52/BK52*100</f>
        <v>8019.747191659229</v>
      </c>
      <c r="BP52" s="82">
        <v>-5393.99798</v>
      </c>
      <c r="BQ52" s="82">
        <v>-3309.80443</v>
      </c>
      <c r="BR52" s="81">
        <f t="shared" si="21"/>
        <v>61.360876334625544</v>
      </c>
      <c r="BS52" s="82"/>
      <c r="BT52" s="82"/>
      <c r="BU52" s="82"/>
      <c r="BV52" s="82">
        <v>0</v>
      </c>
      <c r="BW52" s="82"/>
      <c r="BX52" s="82">
        <v>0</v>
      </c>
      <c r="BY52" s="81"/>
      <c r="BZ52" s="81"/>
      <c r="CA52" s="81"/>
      <c r="CB52" s="82">
        <v>1015000</v>
      </c>
      <c r="CC52" s="82">
        <v>10000</v>
      </c>
      <c r="CD52" s="82">
        <v>1005000</v>
      </c>
      <c r="CE52" s="82">
        <v>0</v>
      </c>
      <c r="CF52" s="82">
        <v>772004</v>
      </c>
      <c r="CG52" s="82">
        <v>182004</v>
      </c>
      <c r="CH52" s="82">
        <v>590000</v>
      </c>
      <c r="CI52" s="82">
        <v>0</v>
      </c>
      <c r="CJ52" s="81">
        <f t="shared" si="23"/>
        <v>76.05950738916256</v>
      </c>
      <c r="CK52" s="81">
        <f t="shared" si="24"/>
        <v>1820.0399999999997</v>
      </c>
      <c r="CL52" s="81">
        <f t="shared" si="25"/>
        <v>58.70646766169154</v>
      </c>
      <c r="CM52" s="81">
        <f t="shared" si="26"/>
      </c>
    </row>
    <row r="53" spans="1:91" ht="12">
      <c r="A53" s="21">
        <v>48</v>
      </c>
      <c r="B53" s="22" t="s">
        <v>95</v>
      </c>
      <c r="C53" s="54">
        <v>1320579.76153</v>
      </c>
      <c r="D53" s="54">
        <v>2655212.84234</v>
      </c>
      <c r="E53" s="54">
        <v>1336718.87363</v>
      </c>
      <c r="F53" s="51">
        <f t="shared" si="27"/>
        <v>50.34319103593855</v>
      </c>
      <c r="G53" s="51">
        <f t="shared" si="28"/>
        <v>101.22212323482086</v>
      </c>
      <c r="H53" s="54">
        <v>573890.9642200001</v>
      </c>
      <c r="I53" s="54">
        <v>1308456.99351</v>
      </c>
      <c r="J53" s="54">
        <v>595146.17373</v>
      </c>
      <c r="K53" s="50">
        <f t="shared" si="29"/>
        <v>45.48458043955203</v>
      </c>
      <c r="L53" s="52">
        <f t="shared" si="30"/>
        <v>103.70370171952241</v>
      </c>
      <c r="M53" s="55">
        <v>186915.66502000001</v>
      </c>
      <c r="N53" s="55">
        <v>35870.24466</v>
      </c>
      <c r="O53" s="55">
        <v>81937.42558</v>
      </c>
      <c r="P53" s="55">
        <v>1367598.36751</v>
      </c>
      <c r="Q53" s="55">
        <v>2990057.73208</v>
      </c>
      <c r="R53" s="55">
        <v>1439822.03796</v>
      </c>
      <c r="S53" s="50">
        <f t="shared" si="31"/>
        <v>48.153653439942254</v>
      </c>
      <c r="T53" s="52">
        <f t="shared" si="32"/>
        <v>105.28105854509747</v>
      </c>
      <c r="U53" s="55">
        <f t="shared" si="33"/>
        <v>-103103.16433000006</v>
      </c>
      <c r="V53" s="55">
        <v>1475444.84924</v>
      </c>
      <c r="W53" s="55">
        <v>812733.22465</v>
      </c>
      <c r="X53" s="52">
        <f t="shared" si="34"/>
        <v>55.0839446875048</v>
      </c>
      <c r="Y53" s="55">
        <v>165660.17699</v>
      </c>
      <c r="Z53" s="55">
        <v>71175.12819</v>
      </c>
      <c r="AA53" s="52">
        <f t="shared" si="35"/>
        <v>42.964537092276835</v>
      </c>
      <c r="AB53" s="52">
        <v>0</v>
      </c>
      <c r="AC53" s="52">
        <v>0</v>
      </c>
      <c r="AD53" s="52"/>
      <c r="AE53" s="55">
        <v>105480.31884</v>
      </c>
      <c r="AF53" s="55">
        <v>43760.57067</v>
      </c>
      <c r="AG53" s="52">
        <f t="shared" si="36"/>
        <v>41.48695334944818</v>
      </c>
      <c r="AH53" s="55">
        <v>76619.802</v>
      </c>
      <c r="AI53" s="55">
        <v>39017.35193</v>
      </c>
      <c r="AJ53" s="52">
        <f t="shared" si="37"/>
        <v>50.92332649202095</v>
      </c>
      <c r="AK53" s="55">
        <v>12178.05524</v>
      </c>
      <c r="AL53" s="55">
        <v>5248.15859</v>
      </c>
      <c r="AM53" s="52">
        <f t="shared" si="16"/>
        <v>43.09521090659793</v>
      </c>
      <c r="AN53" s="55">
        <v>80000</v>
      </c>
      <c r="AO53" s="55">
        <v>43744.633409999995</v>
      </c>
      <c r="AP53" s="52">
        <f t="shared" si="22"/>
        <v>54.68079176249999</v>
      </c>
      <c r="AQ53" s="55">
        <v>784732.60248</v>
      </c>
      <c r="AR53" s="55">
        <v>1349079.0968599997</v>
      </c>
      <c r="AS53" s="55">
        <v>743563.4145699999</v>
      </c>
      <c r="AT53" s="52">
        <f t="shared" si="38"/>
        <v>55.116369106945186</v>
      </c>
      <c r="AU53" s="52">
        <f t="shared" si="17"/>
        <v>94.75373040703387</v>
      </c>
      <c r="AV53" s="56">
        <v>0</v>
      </c>
      <c r="AW53" s="56">
        <v>77495.7</v>
      </c>
      <c r="AX53" s="56">
        <v>36810.4575</v>
      </c>
      <c r="AY53" s="52">
        <f t="shared" si="39"/>
        <v>47.5</v>
      </c>
      <c r="AZ53" s="52"/>
      <c r="BA53" s="54">
        <v>71094.95253</v>
      </c>
      <c r="BB53" s="54">
        <v>102519.71106</v>
      </c>
      <c r="BC53" s="54">
        <v>33364.68017</v>
      </c>
      <c r="BD53" s="52">
        <f t="shared" si="40"/>
        <v>32.54464904848709</v>
      </c>
      <c r="BE53" s="53">
        <f t="shared" si="19"/>
        <v>46.92974533729532</v>
      </c>
      <c r="BF53" s="54">
        <v>711530.0678</v>
      </c>
      <c r="BG53" s="54">
        <v>1165257.167</v>
      </c>
      <c r="BH53" s="54">
        <v>669581.7581</v>
      </c>
      <c r="BI53" s="52">
        <f t="shared" si="41"/>
        <v>57.46214458597705</v>
      </c>
      <c r="BJ53" s="52">
        <f t="shared" si="20"/>
        <v>94.10449233302239</v>
      </c>
      <c r="BK53" s="57">
        <v>2107.5821499999997</v>
      </c>
      <c r="BL53" s="57">
        <v>3806.5188</v>
      </c>
      <c r="BM53" s="57">
        <v>3806.5188</v>
      </c>
      <c r="BN53" s="53">
        <f t="shared" si="15"/>
        <v>100</v>
      </c>
      <c r="BO53" s="53">
        <f>BM53/BK53*100</f>
        <v>180.61069647985016</v>
      </c>
      <c r="BP53" s="57">
        <v>-3316.0490299999997</v>
      </c>
      <c r="BQ53" s="57">
        <v>-3082.6506699999995</v>
      </c>
      <c r="BR53" s="53">
        <f t="shared" si="21"/>
        <v>92.96155280309591</v>
      </c>
      <c r="BS53" s="57"/>
      <c r="BT53" s="57"/>
      <c r="BU53" s="57"/>
      <c r="BV53" s="57">
        <v>0</v>
      </c>
      <c r="BW53" s="57"/>
      <c r="BX53" s="57">
        <v>0</v>
      </c>
      <c r="BY53" s="53"/>
      <c r="BZ53" s="53"/>
      <c r="CA53" s="53"/>
      <c r="CB53" s="57">
        <v>906856.22974</v>
      </c>
      <c r="CC53" s="57">
        <v>233500</v>
      </c>
      <c r="CD53" s="57">
        <v>673356.22974</v>
      </c>
      <c r="CE53" s="57">
        <v>0</v>
      </c>
      <c r="CF53" s="57">
        <v>915856.22974</v>
      </c>
      <c r="CG53" s="57">
        <v>233500</v>
      </c>
      <c r="CH53" s="57">
        <v>682356.22974</v>
      </c>
      <c r="CI53" s="57">
        <v>0</v>
      </c>
      <c r="CJ53" s="53">
        <f t="shared" si="23"/>
        <v>100.99243956261736</v>
      </c>
      <c r="CK53" s="53">
        <f t="shared" si="24"/>
        <v>100</v>
      </c>
      <c r="CL53" s="53">
        <f t="shared" si="25"/>
        <v>101.33658821326641</v>
      </c>
      <c r="CM53" s="53">
        <f t="shared" si="26"/>
      </c>
    </row>
    <row r="54" spans="1:91" ht="12">
      <c r="A54" s="74">
        <v>49</v>
      </c>
      <c r="B54" s="75" t="s">
        <v>96</v>
      </c>
      <c r="C54" s="76">
        <v>549903.9609</v>
      </c>
      <c r="D54" s="76">
        <v>1091116.88159</v>
      </c>
      <c r="E54" s="76">
        <v>575153.22124</v>
      </c>
      <c r="F54" s="77">
        <f t="shared" si="27"/>
        <v>52.712338242065684</v>
      </c>
      <c r="G54" s="77">
        <f t="shared" si="28"/>
        <v>104.59157637247709</v>
      </c>
      <c r="H54" s="76">
        <v>136177.23882</v>
      </c>
      <c r="I54" s="76">
        <v>449361</v>
      </c>
      <c r="J54" s="76">
        <v>219931.26915</v>
      </c>
      <c r="K54" s="78">
        <f t="shared" si="29"/>
        <v>48.94311458938359</v>
      </c>
      <c r="L54" s="79">
        <f t="shared" si="30"/>
        <v>161.5036925816264</v>
      </c>
      <c r="M54" s="80">
        <v>166205.34003999998</v>
      </c>
      <c r="N54" s="80">
        <v>12531.84506</v>
      </c>
      <c r="O54" s="80">
        <v>5202.27775</v>
      </c>
      <c r="P54" s="80">
        <v>548118.35758</v>
      </c>
      <c r="Q54" s="80">
        <v>1176062.3663299999</v>
      </c>
      <c r="R54" s="80">
        <v>610465.63483</v>
      </c>
      <c r="S54" s="78">
        <f t="shared" si="31"/>
        <v>51.90759030365104</v>
      </c>
      <c r="T54" s="79">
        <f t="shared" si="32"/>
        <v>111.37478363710893</v>
      </c>
      <c r="U54" s="80">
        <f t="shared" si="33"/>
        <v>-35312.41359000001</v>
      </c>
      <c r="V54" s="80">
        <v>724771.1</v>
      </c>
      <c r="W54" s="80">
        <v>407054.99071</v>
      </c>
      <c r="X54" s="79">
        <f t="shared" si="34"/>
        <v>56.163248053074966</v>
      </c>
      <c r="Y54" s="80">
        <v>84350.8</v>
      </c>
      <c r="Z54" s="80">
        <v>36137.22943</v>
      </c>
      <c r="AA54" s="79">
        <f t="shared" si="35"/>
        <v>42.841596558657415</v>
      </c>
      <c r="AB54" s="79">
        <v>0</v>
      </c>
      <c r="AC54" s="79">
        <v>0</v>
      </c>
      <c r="AD54" s="79"/>
      <c r="AE54" s="80">
        <v>37457.75</v>
      </c>
      <c r="AF54" s="80">
        <v>17227.1518</v>
      </c>
      <c r="AG54" s="79">
        <f t="shared" si="36"/>
        <v>45.990887866996815</v>
      </c>
      <c r="AH54" s="80">
        <v>41135.4</v>
      </c>
      <c r="AI54" s="80">
        <v>22197.66194</v>
      </c>
      <c r="AJ54" s="79">
        <f t="shared" si="37"/>
        <v>53.962431239273236</v>
      </c>
      <c r="AK54" s="80">
        <v>1585</v>
      </c>
      <c r="AL54" s="80">
        <v>764.125</v>
      </c>
      <c r="AM54" s="79">
        <f t="shared" si="16"/>
        <v>48.209779179810724</v>
      </c>
      <c r="AN54" s="80">
        <v>70.2</v>
      </c>
      <c r="AO54" s="80">
        <v>11.7127</v>
      </c>
      <c r="AP54" s="79">
        <f t="shared" si="22"/>
        <v>16.684757834757836</v>
      </c>
      <c r="AQ54" s="80">
        <v>415586.49439</v>
      </c>
      <c r="AR54" s="80">
        <v>643152.16673</v>
      </c>
      <c r="AS54" s="80">
        <v>356104.82223</v>
      </c>
      <c r="AT54" s="79">
        <f t="shared" si="38"/>
        <v>55.36867333286858</v>
      </c>
      <c r="AU54" s="79">
        <f t="shared" si="17"/>
        <v>85.68729423045676</v>
      </c>
      <c r="AV54" s="83">
        <v>76943.2608</v>
      </c>
      <c r="AW54" s="83">
        <v>62410.8</v>
      </c>
      <c r="AX54" s="83">
        <v>29645.13</v>
      </c>
      <c r="AY54" s="79">
        <f t="shared" si="39"/>
        <v>47.5</v>
      </c>
      <c r="AZ54" s="79">
        <f t="shared" si="18"/>
        <v>38.5285594758677</v>
      </c>
      <c r="BA54" s="76">
        <v>59420.09198</v>
      </c>
      <c r="BB54" s="76">
        <v>78330.65673</v>
      </c>
      <c r="BC54" s="76">
        <v>42472.326030000004</v>
      </c>
      <c r="BD54" s="79">
        <f t="shared" si="40"/>
        <v>54.22184340468251</v>
      </c>
      <c r="BE54" s="81">
        <f t="shared" si="19"/>
        <v>71.47805500586504</v>
      </c>
      <c r="BF54" s="76">
        <v>278442.62161000003</v>
      </c>
      <c r="BG54" s="76">
        <v>502180.71</v>
      </c>
      <c r="BH54" s="76">
        <v>283757.3662</v>
      </c>
      <c r="BI54" s="79">
        <f t="shared" si="41"/>
        <v>56.505031067402015</v>
      </c>
      <c r="BJ54" s="79">
        <f t="shared" si="20"/>
        <v>101.9087396028917</v>
      </c>
      <c r="BK54" s="82">
        <v>780.52</v>
      </c>
      <c r="BL54" s="82">
        <v>230</v>
      </c>
      <c r="BM54" s="82">
        <v>230</v>
      </c>
      <c r="BN54" s="81">
        <f t="shared" si="15"/>
        <v>100</v>
      </c>
      <c r="BO54" s="81"/>
      <c r="BP54" s="82">
        <v>-1596.28514</v>
      </c>
      <c r="BQ54" s="82">
        <v>-1596.28514</v>
      </c>
      <c r="BR54" s="81">
        <f t="shared" si="21"/>
        <v>100</v>
      </c>
      <c r="BS54" s="82"/>
      <c r="BT54" s="82"/>
      <c r="BU54" s="82"/>
      <c r="BV54" s="82">
        <v>0</v>
      </c>
      <c r="BW54" s="82"/>
      <c r="BX54" s="82">
        <v>0</v>
      </c>
      <c r="BY54" s="81"/>
      <c r="BZ54" s="81"/>
      <c r="CA54" s="81"/>
      <c r="CB54" s="82">
        <v>1700</v>
      </c>
      <c r="CC54" s="82">
        <v>1700</v>
      </c>
      <c r="CD54" s="82">
        <v>0</v>
      </c>
      <c r="CE54" s="82">
        <v>0</v>
      </c>
      <c r="CF54" s="82">
        <v>0</v>
      </c>
      <c r="CG54" s="82">
        <v>0</v>
      </c>
      <c r="CH54" s="82">
        <v>0</v>
      </c>
      <c r="CI54" s="82">
        <v>0</v>
      </c>
      <c r="CJ54" s="81">
        <f t="shared" si="23"/>
        <v>0</v>
      </c>
      <c r="CK54" s="81">
        <f t="shared" si="24"/>
        <v>0</v>
      </c>
      <c r="CL54" s="81">
        <f t="shared" si="25"/>
      </c>
      <c r="CM54" s="81">
        <f t="shared" si="26"/>
      </c>
    </row>
    <row r="55" spans="1:91" ht="12">
      <c r="A55" s="21">
        <v>50</v>
      </c>
      <c r="B55" s="22" t="s">
        <v>97</v>
      </c>
      <c r="C55" s="54">
        <v>875952.438</v>
      </c>
      <c r="D55" s="54">
        <v>2128254.06569</v>
      </c>
      <c r="E55" s="54">
        <v>1026725.19266</v>
      </c>
      <c r="F55" s="51">
        <f t="shared" si="27"/>
        <v>48.242604546705095</v>
      </c>
      <c r="G55" s="51">
        <f t="shared" si="28"/>
        <v>117.21243621448771</v>
      </c>
      <c r="H55" s="54">
        <v>271293.27435</v>
      </c>
      <c r="I55" s="54">
        <v>743057.9</v>
      </c>
      <c r="J55" s="54">
        <v>363140.12355</v>
      </c>
      <c r="K55" s="50">
        <f t="shared" si="29"/>
        <v>48.87104000240089</v>
      </c>
      <c r="L55" s="52">
        <f t="shared" si="30"/>
        <v>133.85518841927015</v>
      </c>
      <c r="M55" s="55">
        <v>249727.43696000002</v>
      </c>
      <c r="N55" s="55">
        <v>22502.46763</v>
      </c>
      <c r="O55" s="55">
        <v>20012.1106</v>
      </c>
      <c r="P55" s="55">
        <v>905513.79452</v>
      </c>
      <c r="Q55" s="55">
        <v>2216083.7802399998</v>
      </c>
      <c r="R55" s="55">
        <v>1060768.15968</v>
      </c>
      <c r="S55" s="50">
        <f t="shared" si="31"/>
        <v>47.86678956538005</v>
      </c>
      <c r="T55" s="52">
        <f t="shared" si="32"/>
        <v>117.1454445089153</v>
      </c>
      <c r="U55" s="55">
        <f t="shared" si="33"/>
        <v>-34042.9670200001</v>
      </c>
      <c r="V55" s="55">
        <v>1547711.46152</v>
      </c>
      <c r="W55" s="55">
        <v>782205.47559</v>
      </c>
      <c r="X55" s="52">
        <f t="shared" si="34"/>
        <v>50.53948975875644</v>
      </c>
      <c r="Y55" s="55">
        <v>102639.20104</v>
      </c>
      <c r="Z55" s="55">
        <v>49659.85347</v>
      </c>
      <c r="AA55" s="52">
        <f t="shared" si="35"/>
        <v>48.38293066081724</v>
      </c>
      <c r="AB55" s="52">
        <v>0</v>
      </c>
      <c r="AC55" s="52">
        <v>0</v>
      </c>
      <c r="AD55" s="52"/>
      <c r="AE55" s="55">
        <v>53678.0755</v>
      </c>
      <c r="AF55" s="55">
        <v>15066.81243</v>
      </c>
      <c r="AG55" s="52">
        <f t="shared" si="36"/>
        <v>28.068838701193748</v>
      </c>
      <c r="AH55" s="55">
        <v>57785.304</v>
      </c>
      <c r="AI55" s="55">
        <v>29352.792289999998</v>
      </c>
      <c r="AJ55" s="52">
        <f t="shared" si="37"/>
        <v>50.79629292942718</v>
      </c>
      <c r="AK55" s="55">
        <v>2210</v>
      </c>
      <c r="AL55" s="55">
        <v>1091.375</v>
      </c>
      <c r="AM55" s="52">
        <f t="shared" si="16"/>
        <v>49.38348416289593</v>
      </c>
      <c r="AN55" s="55">
        <v>83</v>
      </c>
      <c r="AO55" s="55">
        <v>41.12896</v>
      </c>
      <c r="AP55" s="52">
        <f t="shared" si="22"/>
        <v>49.55296385542168</v>
      </c>
      <c r="AQ55" s="55">
        <v>608088.54123</v>
      </c>
      <c r="AR55" s="55">
        <v>1389639.7346899998</v>
      </c>
      <c r="AS55" s="55">
        <v>668500.66868</v>
      </c>
      <c r="AT55" s="52">
        <f t="shared" si="38"/>
        <v>48.10604158703974</v>
      </c>
      <c r="AU55" s="52">
        <f t="shared" si="17"/>
        <v>109.9347584034066</v>
      </c>
      <c r="AV55" s="56">
        <v>102928.3632</v>
      </c>
      <c r="AW55" s="56">
        <v>22248</v>
      </c>
      <c r="AX55" s="56">
        <v>10567.8</v>
      </c>
      <c r="AY55" s="52">
        <f t="shared" si="39"/>
        <v>47.5</v>
      </c>
      <c r="AZ55" s="52">
        <f t="shared" si="18"/>
        <v>10.267140826349017</v>
      </c>
      <c r="BA55" s="54">
        <v>12569.70482</v>
      </c>
      <c r="BB55" s="54">
        <v>421218.07969</v>
      </c>
      <c r="BC55" s="54">
        <v>141658.35726</v>
      </c>
      <c r="BD55" s="52">
        <f t="shared" si="40"/>
        <v>33.630645048345265</v>
      </c>
      <c r="BE55" s="53">
        <f>BC55/BA55*100</f>
        <v>1126.9823698214734</v>
      </c>
      <c r="BF55" s="54">
        <v>490882.04721</v>
      </c>
      <c r="BG55" s="54">
        <v>944783.637</v>
      </c>
      <c r="BH55" s="54">
        <v>514884.49342</v>
      </c>
      <c r="BI55" s="52">
        <f t="shared" si="41"/>
        <v>54.497609109206024</v>
      </c>
      <c r="BJ55" s="52">
        <f t="shared" si="20"/>
        <v>104.88965655729751</v>
      </c>
      <c r="BK55" s="57">
        <v>1708.426</v>
      </c>
      <c r="BL55" s="57">
        <v>1390.018</v>
      </c>
      <c r="BM55" s="57">
        <v>1390.018</v>
      </c>
      <c r="BN55" s="53">
        <f t="shared" si="15"/>
        <v>100</v>
      </c>
      <c r="BO55" s="53"/>
      <c r="BP55" s="57">
        <v>-5458.774780000001</v>
      </c>
      <c r="BQ55" s="57">
        <v>-5458.774780000001</v>
      </c>
      <c r="BR55" s="53">
        <f t="shared" si="21"/>
        <v>100</v>
      </c>
      <c r="BS55" s="57"/>
      <c r="BT55" s="57"/>
      <c r="BU55" s="57"/>
      <c r="BV55" s="57">
        <v>0</v>
      </c>
      <c r="BW55" s="57"/>
      <c r="BX55" s="57">
        <v>0</v>
      </c>
      <c r="BY55" s="53"/>
      <c r="BZ55" s="53"/>
      <c r="CA55" s="53"/>
      <c r="CB55" s="57">
        <v>2500</v>
      </c>
      <c r="CC55" s="57">
        <v>2500</v>
      </c>
      <c r="CD55" s="57">
        <v>0</v>
      </c>
      <c r="CE55" s="57">
        <v>0</v>
      </c>
      <c r="CF55" s="57">
        <v>2500</v>
      </c>
      <c r="CG55" s="57">
        <v>2500</v>
      </c>
      <c r="CH55" s="57">
        <v>0</v>
      </c>
      <c r="CI55" s="57">
        <v>0</v>
      </c>
      <c r="CJ55" s="53">
        <f t="shared" si="23"/>
        <v>100</v>
      </c>
      <c r="CK55" s="53">
        <f t="shared" si="24"/>
        <v>100</v>
      </c>
      <c r="CL55" s="53">
        <f t="shared" si="25"/>
      </c>
      <c r="CM55" s="53">
        <f t="shared" si="26"/>
      </c>
    </row>
    <row r="56" spans="1:91" ht="12">
      <c r="A56" s="74">
        <v>51</v>
      </c>
      <c r="B56" s="75" t="s">
        <v>81</v>
      </c>
      <c r="C56" s="76">
        <v>13428861.40615</v>
      </c>
      <c r="D56" s="76">
        <v>33062451.78931</v>
      </c>
      <c r="E56" s="76">
        <v>16384270.98974</v>
      </c>
      <c r="F56" s="77">
        <f t="shared" si="27"/>
        <v>49.5555232689594</v>
      </c>
      <c r="G56" s="77">
        <f t="shared" si="28"/>
        <v>122.00789399938638</v>
      </c>
      <c r="H56" s="76">
        <v>5732808.26691</v>
      </c>
      <c r="I56" s="76">
        <v>13790166.23903</v>
      </c>
      <c r="J56" s="76">
        <v>5706217.794319999</v>
      </c>
      <c r="K56" s="78">
        <f t="shared" si="29"/>
        <v>41.37889054716265</v>
      </c>
      <c r="L56" s="79">
        <f t="shared" si="30"/>
        <v>99.53617020922397</v>
      </c>
      <c r="M56" s="80">
        <v>2794330.70879</v>
      </c>
      <c r="N56" s="80">
        <v>418117.78037</v>
      </c>
      <c r="O56" s="80">
        <v>523072.37496</v>
      </c>
      <c r="P56" s="80">
        <v>14970016.49538</v>
      </c>
      <c r="Q56" s="80">
        <v>36129558.55171</v>
      </c>
      <c r="R56" s="80">
        <v>16820424.61231</v>
      </c>
      <c r="S56" s="78">
        <f t="shared" si="31"/>
        <v>46.55585422732461</v>
      </c>
      <c r="T56" s="79">
        <f t="shared" si="32"/>
        <v>112.36076204392337</v>
      </c>
      <c r="U56" s="80">
        <f t="shared" si="33"/>
        <v>-436153.6225700006</v>
      </c>
      <c r="V56" s="80">
        <v>15806801.98725</v>
      </c>
      <c r="W56" s="80">
        <v>8483786.138770001</v>
      </c>
      <c r="X56" s="79">
        <f t="shared" si="34"/>
        <v>53.671742997812885</v>
      </c>
      <c r="Y56" s="80">
        <v>1045073.80638</v>
      </c>
      <c r="Z56" s="80">
        <v>402253.41219999996</v>
      </c>
      <c r="AA56" s="79">
        <f t="shared" si="35"/>
        <v>38.49043098624331</v>
      </c>
      <c r="AB56" s="80">
        <v>154600</v>
      </c>
      <c r="AC56" s="80">
        <v>57104.58626</v>
      </c>
      <c r="AD56" s="79">
        <f>AC56/AB56*100</f>
        <v>36.93698981888745</v>
      </c>
      <c r="AE56" s="80">
        <v>898039.52053</v>
      </c>
      <c r="AF56" s="80">
        <v>391508.37286</v>
      </c>
      <c r="AG56" s="79">
        <f t="shared" si="36"/>
        <v>43.59589571614195</v>
      </c>
      <c r="AH56" s="80">
        <v>590176.4836</v>
      </c>
      <c r="AI56" s="80">
        <v>21007.43491</v>
      </c>
      <c r="AJ56" s="79">
        <f t="shared" si="37"/>
        <v>3.5595174483838075</v>
      </c>
      <c r="AK56" s="80">
        <v>21087.526469999997</v>
      </c>
      <c r="AL56" s="80">
        <v>6810.54733</v>
      </c>
      <c r="AM56" s="79">
        <f t="shared" si="16"/>
        <v>32.296568019435426</v>
      </c>
      <c r="AN56" s="80">
        <v>909160.30164</v>
      </c>
      <c r="AO56" s="80">
        <v>408334.77304</v>
      </c>
      <c r="AP56" s="79">
        <f t="shared" si="22"/>
        <v>44.91339671380507</v>
      </c>
      <c r="AQ56" s="80">
        <v>7706378.140520001</v>
      </c>
      <c r="AR56" s="80">
        <v>19457877.730270002</v>
      </c>
      <c r="AS56" s="80">
        <v>10862888.43317</v>
      </c>
      <c r="AT56" s="79">
        <f t="shared" si="38"/>
        <v>55.82771453163646</v>
      </c>
      <c r="AU56" s="79">
        <f t="shared" si="17"/>
        <v>140.95971200859097</v>
      </c>
      <c r="AV56" s="83">
        <v>0</v>
      </c>
      <c r="AW56" s="83">
        <v>0</v>
      </c>
      <c r="AX56" s="83">
        <v>0</v>
      </c>
      <c r="AY56" s="79"/>
      <c r="AZ56" s="79"/>
      <c r="BA56" s="76">
        <v>1102987.73313</v>
      </c>
      <c r="BB56" s="76">
        <v>4679646.787350001</v>
      </c>
      <c r="BC56" s="76">
        <v>2566923.34185</v>
      </c>
      <c r="BD56" s="79">
        <f t="shared" si="40"/>
        <v>54.8529292592957</v>
      </c>
      <c r="BE56" s="81">
        <f t="shared" si="19"/>
        <v>232.72455937163699</v>
      </c>
      <c r="BF56" s="76">
        <v>6066561.11734</v>
      </c>
      <c r="BG56" s="76">
        <v>11164051.612</v>
      </c>
      <c r="BH56" s="76">
        <v>6267263.31649</v>
      </c>
      <c r="BI56" s="79">
        <f t="shared" si="41"/>
        <v>56.13789271408825</v>
      </c>
      <c r="BJ56" s="79">
        <f t="shared" si="20"/>
        <v>103.30833556718542</v>
      </c>
      <c r="BK56" s="82">
        <v>536829.2900500001</v>
      </c>
      <c r="BL56" s="82">
        <v>3614179.33092</v>
      </c>
      <c r="BM56" s="82">
        <v>2028701.77483</v>
      </c>
      <c r="BN56" s="81">
        <f t="shared" si="15"/>
        <v>56.13174082077405</v>
      </c>
      <c r="BO56" s="81">
        <f>BM56/BK56*100</f>
        <v>377.90444978161446</v>
      </c>
      <c r="BP56" s="82">
        <v>-186274.90999000001</v>
      </c>
      <c r="BQ56" s="82">
        <v>-185412.97575</v>
      </c>
      <c r="BR56" s="81">
        <f t="shared" si="21"/>
        <v>99.53727840209598</v>
      </c>
      <c r="BS56" s="82"/>
      <c r="BT56" s="82"/>
      <c r="BU56" s="82"/>
      <c r="BV56" s="82">
        <v>0</v>
      </c>
      <c r="BW56" s="82"/>
      <c r="BX56" s="82">
        <v>0</v>
      </c>
      <c r="BY56" s="81"/>
      <c r="BZ56" s="81"/>
      <c r="CA56" s="81"/>
      <c r="CB56" s="82">
        <v>9529000</v>
      </c>
      <c r="CC56" s="82">
        <v>450000</v>
      </c>
      <c r="CD56" s="82">
        <v>9079000</v>
      </c>
      <c r="CE56" s="82">
        <v>0</v>
      </c>
      <c r="CF56" s="82">
        <v>7868000</v>
      </c>
      <c r="CG56" s="82">
        <v>1568000</v>
      </c>
      <c r="CH56" s="82">
        <v>6300000</v>
      </c>
      <c r="CI56" s="82">
        <v>0</v>
      </c>
      <c r="CJ56" s="81">
        <f t="shared" si="23"/>
        <v>82.56899989505719</v>
      </c>
      <c r="CK56" s="81">
        <f t="shared" si="24"/>
        <v>348.4444444444444</v>
      </c>
      <c r="CL56" s="81">
        <f t="shared" si="25"/>
        <v>69.39090208172706</v>
      </c>
      <c r="CM56" s="81">
        <f t="shared" si="26"/>
      </c>
    </row>
    <row r="57" spans="1:91" ht="12">
      <c r="A57" s="21">
        <v>52</v>
      </c>
      <c r="B57" s="22" t="s">
        <v>98</v>
      </c>
      <c r="C57" s="54">
        <v>1572900.42955</v>
      </c>
      <c r="D57" s="54">
        <v>3265395.14858</v>
      </c>
      <c r="E57" s="54">
        <v>1670409.95022</v>
      </c>
      <c r="F57" s="51">
        <f t="shared" si="27"/>
        <v>51.154910025097564</v>
      </c>
      <c r="G57" s="51">
        <f t="shared" si="28"/>
        <v>106.1993447797517</v>
      </c>
      <c r="H57" s="54">
        <v>400563.76288</v>
      </c>
      <c r="I57" s="54">
        <v>804864.8783999999</v>
      </c>
      <c r="J57" s="54">
        <v>411966.12636</v>
      </c>
      <c r="K57" s="50">
        <f t="shared" si="29"/>
        <v>51.1845077870651</v>
      </c>
      <c r="L57" s="52">
        <f t="shared" si="30"/>
        <v>102.84657888122943</v>
      </c>
      <c r="M57" s="55">
        <v>300229.83981</v>
      </c>
      <c r="N57" s="55">
        <v>20928.939899999998</v>
      </c>
      <c r="O57" s="55">
        <v>1490.72074</v>
      </c>
      <c r="P57" s="55">
        <v>1426760.8622999997</v>
      </c>
      <c r="Q57" s="55">
        <v>3476075.9580300003</v>
      </c>
      <c r="R57" s="55">
        <v>1616635.94874</v>
      </c>
      <c r="S57" s="50">
        <f t="shared" si="31"/>
        <v>46.507497772177494</v>
      </c>
      <c r="T57" s="52">
        <f t="shared" si="32"/>
        <v>113.30812271748985</v>
      </c>
      <c r="U57" s="55">
        <f t="shared" si="33"/>
        <v>53774.00148000009</v>
      </c>
      <c r="V57" s="55">
        <v>1955668.46122</v>
      </c>
      <c r="W57" s="55">
        <v>994499.6624</v>
      </c>
      <c r="X57" s="52">
        <f t="shared" si="34"/>
        <v>50.85216037996562</v>
      </c>
      <c r="Y57" s="55">
        <v>195507.7</v>
      </c>
      <c r="Z57" s="55">
        <v>94432.3932</v>
      </c>
      <c r="AA57" s="52">
        <f t="shared" si="35"/>
        <v>48.301112027812714</v>
      </c>
      <c r="AB57" s="55">
        <v>0</v>
      </c>
      <c r="AC57" s="55">
        <v>0</v>
      </c>
      <c r="AD57" s="52"/>
      <c r="AE57" s="55">
        <v>103314.342</v>
      </c>
      <c r="AF57" s="55">
        <v>48952.96412</v>
      </c>
      <c r="AG57" s="52">
        <f t="shared" si="36"/>
        <v>47.38254454546107</v>
      </c>
      <c r="AH57" s="55">
        <v>44437.8</v>
      </c>
      <c r="AI57" s="55">
        <v>19050.40791</v>
      </c>
      <c r="AJ57" s="52">
        <f t="shared" si="37"/>
        <v>42.86982683661208</v>
      </c>
      <c r="AK57" s="55">
        <v>1566.7</v>
      </c>
      <c r="AL57" s="55">
        <v>771.6</v>
      </c>
      <c r="AM57" s="52">
        <f t="shared" si="16"/>
        <v>49.250015957107294</v>
      </c>
      <c r="AN57" s="55">
        <v>12817.4</v>
      </c>
      <c r="AO57" s="55">
        <v>2045.7352700000001</v>
      </c>
      <c r="AP57" s="52">
        <f t="shared" si="22"/>
        <v>15.960610342191087</v>
      </c>
      <c r="AQ57" s="55">
        <v>1172849.3503</v>
      </c>
      <c r="AR57" s="55">
        <v>2463594.3814</v>
      </c>
      <c r="AS57" s="55">
        <v>1258004.05504</v>
      </c>
      <c r="AT57" s="52">
        <f t="shared" si="38"/>
        <v>51.06376538840405</v>
      </c>
      <c r="AU57" s="52">
        <f t="shared" si="17"/>
        <v>107.26049809536224</v>
      </c>
      <c r="AV57" s="56">
        <v>391279.34719999996</v>
      </c>
      <c r="AW57" s="56">
        <v>886024.7</v>
      </c>
      <c r="AX57" s="56">
        <v>430028.4325</v>
      </c>
      <c r="AY57" s="52">
        <f t="shared" si="39"/>
        <v>48.53458741048641</v>
      </c>
      <c r="AZ57" s="52">
        <f t="shared" si="18"/>
        <v>109.90317673991458</v>
      </c>
      <c r="BA57" s="54">
        <v>115226.3272</v>
      </c>
      <c r="BB57" s="54">
        <v>247821.4284</v>
      </c>
      <c r="BC57" s="54">
        <v>93579.2574</v>
      </c>
      <c r="BD57" s="52">
        <f t="shared" si="40"/>
        <v>37.76076104644065</v>
      </c>
      <c r="BE57" s="53">
        <f t="shared" si="19"/>
        <v>81.21343418121202</v>
      </c>
      <c r="BF57" s="54">
        <v>564239.8759</v>
      </c>
      <c r="BG57" s="54">
        <v>1077510.153</v>
      </c>
      <c r="BH57" s="54">
        <v>608158.26514</v>
      </c>
      <c r="BI57" s="52">
        <f t="shared" si="41"/>
        <v>56.441070503769076</v>
      </c>
      <c r="BJ57" s="52">
        <f t="shared" si="20"/>
        <v>107.78363797311334</v>
      </c>
      <c r="BK57" s="57">
        <v>102103.8</v>
      </c>
      <c r="BL57" s="57">
        <v>252238.1</v>
      </c>
      <c r="BM57" s="57">
        <v>126238.1</v>
      </c>
      <c r="BN57" s="53">
        <f t="shared" si="15"/>
        <v>50.04719746937517</v>
      </c>
      <c r="BO57" s="53"/>
      <c r="BP57" s="57">
        <v>-4527.25922</v>
      </c>
      <c r="BQ57" s="72">
        <v>-877.8931799999991</v>
      </c>
      <c r="BR57" s="67">
        <f t="shared" si="21"/>
        <v>19.391272673801062</v>
      </c>
      <c r="BS57" s="57"/>
      <c r="BT57" s="57"/>
      <c r="BU57" s="57"/>
      <c r="BV57" s="57">
        <v>0</v>
      </c>
      <c r="BW57" s="57"/>
      <c r="BX57" s="57">
        <v>0</v>
      </c>
      <c r="BY57" s="53"/>
      <c r="BZ57" s="53"/>
      <c r="CA57" s="53"/>
      <c r="CB57" s="57">
        <v>221600</v>
      </c>
      <c r="CC57" s="57">
        <v>0</v>
      </c>
      <c r="CD57" s="57">
        <v>221600</v>
      </c>
      <c r="CE57" s="57">
        <v>0</v>
      </c>
      <c r="CF57" s="57">
        <v>0</v>
      </c>
      <c r="CG57" s="57">
        <v>0</v>
      </c>
      <c r="CH57" s="57">
        <v>0</v>
      </c>
      <c r="CI57" s="57">
        <v>0</v>
      </c>
      <c r="CJ57" s="53">
        <f t="shared" si="23"/>
        <v>0</v>
      </c>
      <c r="CK57" s="53">
        <f t="shared" si="24"/>
      </c>
      <c r="CL57" s="53">
        <f t="shared" si="25"/>
        <v>0</v>
      </c>
      <c r="CM57" s="53">
        <f t="shared" si="26"/>
      </c>
    </row>
    <row r="58" spans="1:91" s="142" customFormat="1" ht="11.25">
      <c r="A58" s="84"/>
      <c r="B58" s="84" t="s">
        <v>82</v>
      </c>
      <c r="C58" s="85">
        <f>SUM(C6:C57)</f>
        <v>37905437.77554</v>
      </c>
      <c r="D58" s="85">
        <f>SUM(D6:D57)</f>
        <v>83800976.96137999</v>
      </c>
      <c r="E58" s="85">
        <f>SUM(E6:E57)</f>
        <v>42037386.27731</v>
      </c>
      <c r="F58" s="86">
        <f t="shared" si="27"/>
        <v>50.1633606213005</v>
      </c>
      <c r="G58" s="86">
        <f t="shared" si="28"/>
        <v>110.90067479562602</v>
      </c>
      <c r="H58" s="85">
        <f>SUM(H6:H57)</f>
        <v>13740765.542009996</v>
      </c>
      <c r="I58" s="85">
        <f>SUM(I6:I57)</f>
        <v>31843950.677100003</v>
      </c>
      <c r="J58" s="85">
        <f>SUM(J6:J57)</f>
        <v>13967465.264119998</v>
      </c>
      <c r="K58" s="87">
        <f t="shared" si="29"/>
        <v>43.86222490340825</v>
      </c>
      <c r="L58" s="88">
        <f>J58/H58*100</f>
        <v>101.6498332746957</v>
      </c>
      <c r="M58" s="85">
        <f aca="true" t="shared" si="42" ref="M58:R58">SUM(M6:M57)</f>
        <v>8146966.67246</v>
      </c>
      <c r="N58" s="85">
        <f t="shared" si="42"/>
        <v>868352.7162800002</v>
      </c>
      <c r="O58" s="85">
        <f t="shared" si="42"/>
        <v>1118588.44778</v>
      </c>
      <c r="P58" s="85">
        <f t="shared" si="42"/>
        <v>38423948.85644999</v>
      </c>
      <c r="Q58" s="85">
        <f t="shared" si="42"/>
        <v>90522619.47739</v>
      </c>
      <c r="R58" s="85">
        <f t="shared" si="42"/>
        <v>42170761.70028</v>
      </c>
      <c r="S58" s="87">
        <f t="shared" si="31"/>
        <v>46.585883112687725</v>
      </c>
      <c r="T58" s="88">
        <f t="shared" si="32"/>
        <v>109.75124357423003</v>
      </c>
      <c r="U58" s="85">
        <f t="shared" si="33"/>
        <v>-133375.42297000438</v>
      </c>
      <c r="V58" s="85">
        <f>SUM(V6:V57)</f>
        <v>45603742.10526</v>
      </c>
      <c r="W58" s="85">
        <f>SUM(W6:W57)</f>
        <v>23843855.13576</v>
      </c>
      <c r="X58" s="88">
        <f t="shared" si="34"/>
        <v>52.284865309353236</v>
      </c>
      <c r="Y58" s="85">
        <f>SUM(Y6:Y57)</f>
        <v>5222339.70119</v>
      </c>
      <c r="Z58" s="85">
        <f>SUM(Z6:Z57)</f>
        <v>2233126.1433199993</v>
      </c>
      <c r="AA58" s="88">
        <f t="shared" si="35"/>
        <v>42.76102802755521</v>
      </c>
      <c r="AB58" s="85">
        <f>SUM(AB6:AB57)</f>
        <v>154600</v>
      </c>
      <c r="AC58" s="85">
        <f>SUM(AC6:AC57)</f>
        <v>57104.58626</v>
      </c>
      <c r="AD58" s="88">
        <f>AC58/AB58*100</f>
        <v>36.93698981888745</v>
      </c>
      <c r="AE58" s="85">
        <f>SUM(AE6:AE57)</f>
        <v>2646438.4796100003</v>
      </c>
      <c r="AF58" s="85">
        <f>SUM(AF6:AF57)</f>
        <v>986171.2790900001</v>
      </c>
      <c r="AG58" s="88">
        <f t="shared" si="36"/>
        <v>37.26409235235009</v>
      </c>
      <c r="AH58" s="85">
        <f>SUM(AH6:AH57)</f>
        <v>1886980.2928000002</v>
      </c>
      <c r="AI58" s="85">
        <f>SUM(AI6:AI57)</f>
        <v>609818.79848</v>
      </c>
      <c r="AJ58" s="88">
        <f t="shared" si="37"/>
        <v>32.31717897674061</v>
      </c>
      <c r="AK58" s="85">
        <f>SUM(AK6:AK57)</f>
        <v>171084.85184999998</v>
      </c>
      <c r="AL58" s="85">
        <f>SUM(AL6:AL57)</f>
        <v>81342.20959000001</v>
      </c>
      <c r="AM58" s="88">
        <f t="shared" si="16"/>
        <v>47.54495135625301</v>
      </c>
      <c r="AN58" s="85">
        <f>SUM(AN6:AN57)</f>
        <v>1259746.2778999999</v>
      </c>
      <c r="AO58" s="85">
        <f>SUM(AO6:AO57)</f>
        <v>555627.4235599999</v>
      </c>
      <c r="AP58" s="88">
        <f>AO58/AN58*100</f>
        <v>44.106296109581066</v>
      </c>
      <c r="AQ58" s="85">
        <f>SUM(AQ6:AQ57)</f>
        <v>24271378.95308</v>
      </c>
      <c r="AR58" s="85">
        <f>SUM(AR6:AR57)</f>
        <v>52152401.70026</v>
      </c>
      <c r="AS58" s="85">
        <f>SUM(AS6:AS57)</f>
        <v>28303490.49633</v>
      </c>
      <c r="AT58" s="88">
        <f t="shared" si="38"/>
        <v>54.27073264813593</v>
      </c>
      <c r="AU58" s="88">
        <f t="shared" si="17"/>
        <v>116.61261830670865</v>
      </c>
      <c r="AV58" s="85">
        <f>SUM(AV6:AV57)</f>
        <v>2115410.0611</v>
      </c>
      <c r="AW58" s="85">
        <f>SUM(AW6:AW57)</f>
        <v>5029124.299999999</v>
      </c>
      <c r="AX58" s="85">
        <f>SUM(AX6:AX57)</f>
        <v>2427788.1100000003</v>
      </c>
      <c r="AY58" s="88">
        <f t="shared" si="39"/>
        <v>48.274569590574664</v>
      </c>
      <c r="AZ58" s="88">
        <f t="shared" si="18"/>
        <v>114.76678468370174</v>
      </c>
      <c r="BA58" s="85">
        <f>SUM(BA6:BA57)</f>
        <v>3255166.4558699997</v>
      </c>
      <c r="BB58" s="85">
        <f>SUM(BB6:BB57)</f>
        <v>9411151.968860002</v>
      </c>
      <c r="BC58" s="85">
        <f>SUM(BC6:BC57)</f>
        <v>4770572.618650001</v>
      </c>
      <c r="BD58" s="88">
        <f t="shared" si="40"/>
        <v>50.690634201159035</v>
      </c>
      <c r="BE58" s="89">
        <f>BC58/BA58*100</f>
        <v>146.55387622489437</v>
      </c>
      <c r="BF58" s="90">
        <f>SUM(BF6:BF57)</f>
        <v>18150659.064530004</v>
      </c>
      <c r="BG58" s="90">
        <f>SUM(BG6:BG57)</f>
        <v>33541891.487000003</v>
      </c>
      <c r="BH58" s="90">
        <f>SUM(BH6:BH57)</f>
        <v>18690990.479369998</v>
      </c>
      <c r="BI58" s="88">
        <f t="shared" si="41"/>
        <v>55.72431860801338</v>
      </c>
      <c r="BJ58" s="88">
        <f t="shared" si="20"/>
        <v>102.97692449028426</v>
      </c>
      <c r="BK58" s="91">
        <f>SUM(BK6:BK57)</f>
        <v>750143.3715800002</v>
      </c>
      <c r="BL58" s="91">
        <f>SUM(BL6:BL57)</f>
        <v>4170233.9444000004</v>
      </c>
      <c r="BM58" s="91">
        <f>SUM(BM6:BM57)</f>
        <v>2414139.28831</v>
      </c>
      <c r="BN58" s="89">
        <f t="shared" si="15"/>
        <v>57.88978077721102</v>
      </c>
      <c r="BO58" s="89">
        <f>BM58/BK58*100</f>
        <v>321.8237179414363</v>
      </c>
      <c r="BP58" s="91">
        <f>SUM(BP6:BP57)</f>
        <v>-261356.0919</v>
      </c>
      <c r="BQ58" s="91">
        <f>SUM(BQ6:BQ57)</f>
        <v>-254391.12960000004</v>
      </c>
      <c r="BR58" s="89">
        <f>BQ58/BP58*100</f>
        <v>97.33506793380393</v>
      </c>
      <c r="BS58" s="89">
        <f aca="true" t="shared" si="43" ref="BS58:BX58">SUM(BS6:BS57)</f>
        <v>14883.9</v>
      </c>
      <c r="BT58" s="89">
        <f t="shared" si="43"/>
        <v>0</v>
      </c>
      <c r="BU58" s="89">
        <f t="shared" si="43"/>
        <v>8269.8</v>
      </c>
      <c r="BV58" s="91">
        <f t="shared" si="43"/>
        <v>26443.564599999998</v>
      </c>
      <c r="BW58" s="91">
        <f t="shared" si="43"/>
        <v>0</v>
      </c>
      <c r="BX58" s="91">
        <f t="shared" si="43"/>
        <v>9836.58836</v>
      </c>
      <c r="BY58" s="89">
        <f>BV58/BS58*100</f>
        <v>177.66556211745578</v>
      </c>
      <c r="BZ58" s="89"/>
      <c r="CA58" s="89">
        <f>BX58/BU58*100</f>
        <v>118.94590389126702</v>
      </c>
      <c r="CB58" s="91">
        <f aca="true" t="shared" si="44" ref="CB58:CI58">SUM(CB6:CB57)</f>
        <v>13702102.21378</v>
      </c>
      <c r="CC58" s="91">
        <f t="shared" si="44"/>
        <v>1449626.45312</v>
      </c>
      <c r="CD58" s="91">
        <f t="shared" si="44"/>
        <v>12234000.033739999</v>
      </c>
      <c r="CE58" s="91">
        <f t="shared" si="44"/>
        <v>18475.726919999997</v>
      </c>
      <c r="CF58" s="89">
        <f t="shared" si="44"/>
        <v>11159767.01546</v>
      </c>
      <c r="CG58" s="89">
        <f t="shared" si="44"/>
        <v>2781038.1856</v>
      </c>
      <c r="CH58" s="89">
        <f t="shared" si="44"/>
        <v>8370790.03774</v>
      </c>
      <c r="CI58" s="89">
        <f t="shared" si="44"/>
        <v>7938.792119999999</v>
      </c>
      <c r="CJ58" s="89">
        <f>IF(CB58&gt;0,CF58/CB58*100,0)</f>
        <v>81.44565586612532</v>
      </c>
      <c r="CK58" s="89">
        <f>IF(CC58&gt;0,CG58/CC58*100,0)</f>
        <v>191.8451598075098</v>
      </c>
      <c r="CL58" s="89">
        <f>IF(CD58&gt;0,CH58/CD58*100,0)</f>
        <v>68.42234767577489</v>
      </c>
      <c r="CM58" s="89">
        <f>IF(CE58&gt;0,CI58/CE58*100,0)</f>
        <v>42.96876736907302</v>
      </c>
    </row>
    <row r="59" spans="1:91" s="69" customFormat="1" ht="12.75" customHeight="1">
      <c r="A59" s="58"/>
      <c r="B59" s="59" t="s">
        <v>83</v>
      </c>
      <c r="C59" s="60">
        <v>61260423.59338</v>
      </c>
      <c r="D59" s="60">
        <v>142107239.2</v>
      </c>
      <c r="E59" s="60">
        <v>68309333.48289</v>
      </c>
      <c r="F59" s="61">
        <f t="shared" si="27"/>
        <v>48.0688625487631</v>
      </c>
      <c r="G59" s="61">
        <f t="shared" si="28"/>
        <v>111.50646612615283</v>
      </c>
      <c r="H59" s="60">
        <v>54069854.64063</v>
      </c>
      <c r="I59" s="60">
        <v>118376929</v>
      </c>
      <c r="J59" s="60">
        <v>56554676.09935</v>
      </c>
      <c r="K59" s="62">
        <f t="shared" si="29"/>
        <v>47.77508301414881</v>
      </c>
      <c r="L59" s="63">
        <f>J59/H59*100</f>
        <v>104.59557636179184</v>
      </c>
      <c r="M59" s="64">
        <v>18821045.18201</v>
      </c>
      <c r="N59" s="65">
        <v>0</v>
      </c>
      <c r="O59" s="64">
        <v>6599555.60054</v>
      </c>
      <c r="P59" s="66">
        <v>65749820.364089996</v>
      </c>
      <c r="Q59" s="66">
        <v>144391856.14245</v>
      </c>
      <c r="R59" s="66">
        <v>70149103.53219</v>
      </c>
      <c r="S59" s="62">
        <f t="shared" si="31"/>
        <v>48.58245153589846</v>
      </c>
      <c r="T59" s="63">
        <f t="shared" si="32"/>
        <v>106.69094325085445</v>
      </c>
      <c r="U59" s="65">
        <f t="shared" si="33"/>
        <v>-1839770.0493</v>
      </c>
      <c r="V59" s="65">
        <v>37297725.252160005</v>
      </c>
      <c r="W59" s="65">
        <v>20390269.44324</v>
      </c>
      <c r="X59" s="63">
        <f t="shared" si="34"/>
        <v>54.668935720306834</v>
      </c>
      <c r="Y59" s="65">
        <v>1465476.75542</v>
      </c>
      <c r="Z59" s="65">
        <v>684927.5738400001</v>
      </c>
      <c r="AA59" s="63">
        <f t="shared" si="35"/>
        <v>46.737525607746846</v>
      </c>
      <c r="AB59" s="65">
        <v>10030761.41508</v>
      </c>
      <c r="AC59" s="65">
        <v>4722075.270649999</v>
      </c>
      <c r="AD59" s="63">
        <f>AC59/AB59*100</f>
        <v>47.07594045204731</v>
      </c>
      <c r="AE59" s="65">
        <v>42081249.90664</v>
      </c>
      <c r="AF59" s="65">
        <v>20110970.329990003</v>
      </c>
      <c r="AG59" s="63">
        <f t="shared" si="36"/>
        <v>47.790810336212694</v>
      </c>
      <c r="AH59" s="65">
        <v>3248394.194</v>
      </c>
      <c r="AI59" s="65">
        <v>1213077.67249</v>
      </c>
      <c r="AJ59" s="63">
        <f t="shared" si="37"/>
        <v>37.34391825753891</v>
      </c>
      <c r="AK59" s="65">
        <v>258981.49999999997</v>
      </c>
      <c r="AL59" s="65">
        <v>115787.9775</v>
      </c>
      <c r="AM59" s="63">
        <f t="shared" si="16"/>
        <v>44.70897631684117</v>
      </c>
      <c r="AN59" s="65">
        <v>5232060.5</v>
      </c>
      <c r="AO59" s="65">
        <v>2937898.7174400003</v>
      </c>
      <c r="AP59" s="63">
        <f t="shared" si="22"/>
        <v>56.15184911260105</v>
      </c>
      <c r="AQ59" s="65"/>
      <c r="AR59" s="65"/>
      <c r="AS59" s="63"/>
      <c r="AT59" s="63"/>
      <c r="AU59" s="63"/>
      <c r="AV59" s="63"/>
      <c r="AW59" s="63">
        <v>0</v>
      </c>
      <c r="AX59" s="63"/>
      <c r="AY59" s="63"/>
      <c r="AZ59" s="63"/>
      <c r="BA59" s="65"/>
      <c r="BB59" s="65"/>
      <c r="BC59" s="66"/>
      <c r="BD59" s="62"/>
      <c r="BE59" s="67"/>
      <c r="BF59" s="67"/>
      <c r="BG59" s="63"/>
      <c r="BH59" s="62"/>
      <c r="BI59" s="62"/>
      <c r="BJ59" s="62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8">
        <v>0</v>
      </c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>
        <v>0</v>
      </c>
      <c r="CH59" s="67"/>
      <c r="CI59" s="67"/>
      <c r="CJ59" s="67"/>
      <c r="CK59" s="67"/>
      <c r="CL59" s="67"/>
      <c r="CM59" s="67"/>
    </row>
    <row r="60" spans="1:91" s="142" customFormat="1" ht="13.5" customHeight="1">
      <c r="A60" s="92"/>
      <c r="B60" s="73" t="s">
        <v>84</v>
      </c>
      <c r="C60" s="93">
        <f>C59+C58</f>
        <v>99165861.36892</v>
      </c>
      <c r="D60" s="93">
        <f>D59+D58</f>
        <v>225908216.16138</v>
      </c>
      <c r="E60" s="93">
        <f>E59+E58</f>
        <v>110346719.7602</v>
      </c>
      <c r="F60" s="86">
        <f t="shared" si="27"/>
        <v>48.84581961435728</v>
      </c>
      <c r="G60" s="86">
        <f t="shared" si="28"/>
        <v>111.27490674405036</v>
      </c>
      <c r="H60" s="93">
        <f>SUM(H58:H59)</f>
        <v>67810620.18264</v>
      </c>
      <c r="I60" s="93">
        <f>SUM(I58:I59)</f>
        <v>150220879.6771</v>
      </c>
      <c r="J60" s="93">
        <f>SUM(J58:J59)</f>
        <v>70522141.36346999</v>
      </c>
      <c r="K60" s="87">
        <f t="shared" si="29"/>
        <v>46.945632002060854</v>
      </c>
      <c r="L60" s="88">
        <f>J60/H60*100</f>
        <v>103.99866742632176</v>
      </c>
      <c r="M60" s="93">
        <f>M59+M58</f>
        <v>26968011.85447</v>
      </c>
      <c r="N60" s="93">
        <f>N59+N58</f>
        <v>868352.7162800002</v>
      </c>
      <c r="O60" s="93">
        <f>O59+O58</f>
        <v>7718144.04832</v>
      </c>
      <c r="P60" s="93">
        <f>P59+P58</f>
        <v>104173769.22053999</v>
      </c>
      <c r="Q60" s="93">
        <v>234914475.61984003</v>
      </c>
      <c r="R60" s="93">
        <v>112319865.23246999</v>
      </c>
      <c r="S60" s="87">
        <f t="shared" si="31"/>
        <v>47.813088119029416</v>
      </c>
      <c r="T60" s="88">
        <f t="shared" si="32"/>
        <v>107.81971898768911</v>
      </c>
      <c r="U60" s="93">
        <f>U59+U58</f>
        <v>-1973145.4722700045</v>
      </c>
      <c r="V60" s="93">
        <f>V59+V58</f>
        <v>82901467.35742</v>
      </c>
      <c r="W60" s="93">
        <f>W59+W58</f>
        <v>44234124.579</v>
      </c>
      <c r="X60" s="88">
        <f t="shared" si="34"/>
        <v>53.35746879882082</v>
      </c>
      <c r="Y60" s="93">
        <f>Y59+Y58</f>
        <v>6687816.456610001</v>
      </c>
      <c r="Z60" s="93">
        <f>Z59+Z58</f>
        <v>2918053.7171599995</v>
      </c>
      <c r="AA60" s="88">
        <f t="shared" si="35"/>
        <v>43.63238339586755</v>
      </c>
      <c r="AB60" s="85">
        <f>SUM(AB58:AB59)</f>
        <v>10185361.41508</v>
      </c>
      <c r="AC60" s="85">
        <f>SUM(AC58:AC59)</f>
        <v>4779179.85691</v>
      </c>
      <c r="AD60" s="88">
        <f>AC60/AB60*100</f>
        <v>46.92204490489807</v>
      </c>
      <c r="AE60" s="85">
        <f>SUM(AE58:AE59)</f>
        <v>44727688.386250004</v>
      </c>
      <c r="AF60" s="85">
        <f>SUM(AF58:AF59)</f>
        <v>21097141.60908</v>
      </c>
      <c r="AG60" s="88">
        <f t="shared" si="36"/>
        <v>47.16796769574525</v>
      </c>
      <c r="AH60" s="85">
        <f>SUM(AH58:AH59)</f>
        <v>5135374.4868</v>
      </c>
      <c r="AI60" s="85">
        <f>SUM(AI58:AI59)</f>
        <v>1822896.4709700001</v>
      </c>
      <c r="AJ60" s="88">
        <f t="shared" si="37"/>
        <v>35.496855694858965</v>
      </c>
      <c r="AK60" s="85">
        <f>AK58+AK59</f>
        <v>430066.35185</v>
      </c>
      <c r="AL60" s="85">
        <f>AL58+AL59</f>
        <v>197130.18709000002</v>
      </c>
      <c r="AM60" s="88">
        <f t="shared" si="16"/>
        <v>45.83715657874945</v>
      </c>
      <c r="AN60" s="85">
        <f>AN58+AN59</f>
        <v>6491806.7779</v>
      </c>
      <c r="AO60" s="85">
        <f>AO58+AO59</f>
        <v>3493526.1410000003</v>
      </c>
      <c r="AP60" s="88">
        <f>AO60/AN60*100</f>
        <v>53.814388821506206</v>
      </c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6"/>
      <c r="BD60" s="86"/>
      <c r="BE60" s="89"/>
      <c r="BF60" s="89"/>
      <c r="BG60" s="86"/>
      <c r="BH60" s="86"/>
      <c r="BI60" s="86"/>
      <c r="BJ60" s="86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>
        <v>0</v>
      </c>
      <c r="CH60" s="89"/>
      <c r="CI60" s="89"/>
      <c r="CJ60" s="89"/>
      <c r="CK60" s="89"/>
      <c r="CL60" s="89"/>
      <c r="CM60" s="89"/>
    </row>
    <row r="61" spans="1:91" s="71" customFormat="1" ht="12">
      <c r="A61" s="58"/>
      <c r="B61" s="59" t="s">
        <v>85</v>
      </c>
      <c r="C61" s="70">
        <v>74889277.43656</v>
      </c>
      <c r="D61" s="60">
        <v>174064980.54154</v>
      </c>
      <c r="E61" s="70">
        <v>82007665.63216999</v>
      </c>
      <c r="F61" s="61">
        <f t="shared" si="27"/>
        <v>47.113247809543836</v>
      </c>
      <c r="G61" s="61">
        <f t="shared" si="28"/>
        <v>109.5052168204455</v>
      </c>
      <c r="H61" s="66">
        <v>67805415.20336</v>
      </c>
      <c r="I61" s="70">
        <v>150216968.75752</v>
      </c>
      <c r="J61" s="66">
        <v>70525294.95469001</v>
      </c>
      <c r="K61" s="62">
        <f t="shared" si="29"/>
        <v>46.94895359560333</v>
      </c>
      <c r="L61" s="62">
        <f>J61/H61*100</f>
        <v>104.01130166841781</v>
      </c>
      <c r="M61" s="66">
        <v>26968011.85447</v>
      </c>
      <c r="N61" s="66"/>
      <c r="O61" s="66">
        <v>7718144.04832</v>
      </c>
      <c r="P61" s="66">
        <v>79897185.28818</v>
      </c>
      <c r="Q61" s="66">
        <v>183071240</v>
      </c>
      <c r="R61" s="66">
        <v>83980811.10444</v>
      </c>
      <c r="S61" s="62">
        <f t="shared" si="31"/>
        <v>45.87329561128225</v>
      </c>
      <c r="T61" s="62">
        <f t="shared" si="32"/>
        <v>105.11110097499785</v>
      </c>
      <c r="U61" s="66">
        <f t="shared" si="33"/>
        <v>-1973145.472270012</v>
      </c>
      <c r="V61" s="66">
        <v>52660254.778510004</v>
      </c>
      <c r="W61" s="66">
        <v>27158326.47186</v>
      </c>
      <c r="X61" s="62">
        <f t="shared" si="34"/>
        <v>51.57272137419088</v>
      </c>
      <c r="Y61" s="66">
        <v>6323077.856609999</v>
      </c>
      <c r="Z61" s="66">
        <v>2817116.7991</v>
      </c>
      <c r="AA61" s="62">
        <f t="shared" si="35"/>
        <v>44.55293550047073</v>
      </c>
      <c r="AB61" s="66">
        <v>10033761.41508</v>
      </c>
      <c r="AC61" s="66">
        <v>4723179.85691</v>
      </c>
      <c r="AD61" s="62">
        <f>AC61/AB61*100</f>
        <v>47.07287388567373</v>
      </c>
      <c r="AE61" s="66">
        <v>42997737.56025</v>
      </c>
      <c r="AF61" s="66">
        <v>20423893.977220003</v>
      </c>
      <c r="AG61" s="62">
        <f t="shared" si="36"/>
        <v>47.499927056862695</v>
      </c>
      <c r="AH61" s="66">
        <v>4938874.4868</v>
      </c>
      <c r="AI61" s="66">
        <v>1822896.4709700001</v>
      </c>
      <c r="AJ61" s="62">
        <f t="shared" si="37"/>
        <v>36.90914753638724</v>
      </c>
      <c r="AK61" s="66">
        <v>394497.45185</v>
      </c>
      <c r="AL61" s="66">
        <v>180221.10809</v>
      </c>
      <c r="AM61" s="62">
        <f t="shared" si="16"/>
        <v>45.68371918369844</v>
      </c>
      <c r="AN61" s="66">
        <v>6487895.85832</v>
      </c>
      <c r="AO61" s="66">
        <v>3491329.90823</v>
      </c>
      <c r="AP61" s="62">
        <f>AO61/AN61*100</f>
        <v>53.812977034037324</v>
      </c>
      <c r="AQ61" s="66"/>
      <c r="AR61" s="66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</row>
    <row r="62" spans="1:91" s="69" customFormat="1" ht="11.25">
      <c r="A62" s="19"/>
      <c r="B62" s="19"/>
      <c r="C62" s="19"/>
      <c r="D62" s="19"/>
      <c r="E62" s="24"/>
      <c r="F62" s="19"/>
      <c r="G62" s="19"/>
      <c r="H62" s="19"/>
      <c r="I62" s="25"/>
      <c r="J62" s="26"/>
      <c r="K62" s="26"/>
      <c r="L62" s="27"/>
      <c r="M62" s="27"/>
      <c r="N62" s="27"/>
      <c r="O62" s="27"/>
      <c r="P62" s="28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30"/>
      <c r="AS62" s="30"/>
      <c r="AT62" s="29"/>
      <c r="AU62" s="29"/>
      <c r="AV62" s="29"/>
      <c r="AW62" s="28"/>
      <c r="AX62" s="31"/>
      <c r="AY62" s="19"/>
      <c r="AZ62" s="19"/>
      <c r="BA62" s="19"/>
      <c r="BB62" s="28">
        <f>15806.9-15612.8</f>
        <v>194.10000000000036</v>
      </c>
      <c r="BC62" s="19"/>
      <c r="BD62" s="19"/>
      <c r="BE62" s="19"/>
      <c r="BF62" s="19"/>
      <c r="BG62" s="28"/>
      <c r="BH62" s="19"/>
      <c r="BI62" s="19"/>
      <c r="BJ62" s="19"/>
      <c r="BK62" s="19"/>
      <c r="BL62" s="19"/>
      <c r="BM62" s="19"/>
      <c r="BN62" s="19"/>
      <c r="BO62" s="19"/>
      <c r="BP62" s="28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</row>
    <row r="63" spans="5:77" ht="12">
      <c r="E63" s="32"/>
      <c r="J63" s="34"/>
      <c r="M63" s="36"/>
      <c r="AO63" s="37"/>
      <c r="AR63" s="37"/>
      <c r="AS63" s="37"/>
      <c r="BQ63" s="32"/>
      <c r="BY63" s="32"/>
    </row>
    <row r="64" spans="5:54" ht="11.25">
      <c r="E64" s="32"/>
      <c r="F64" s="38"/>
      <c r="K64" s="39"/>
      <c r="AR64" s="40"/>
      <c r="AS64" s="40"/>
      <c r="BB64" s="41"/>
    </row>
    <row r="65" spans="5:68" ht="11.25">
      <c r="E65" s="32"/>
      <c r="F65" s="38"/>
      <c r="M65" s="42"/>
      <c r="AR65" s="37"/>
      <c r="AS65" s="37"/>
      <c r="BP65" s="43"/>
    </row>
    <row r="66" spans="5:76" ht="11.25">
      <c r="E66" s="32"/>
      <c r="F66" s="38"/>
      <c r="AR66" s="37"/>
      <c r="AS66" s="37"/>
      <c r="BP66" s="43"/>
      <c r="BV66" s="23"/>
      <c r="BW66" s="23"/>
      <c r="BX66" s="23"/>
    </row>
    <row r="67" spans="44:45" ht="11.25">
      <c r="AR67" s="37"/>
      <c r="AS67" s="37"/>
    </row>
    <row r="68" spans="44:74" ht="11.25">
      <c r="AR68" s="37"/>
      <c r="AS68" s="37"/>
      <c r="AX68" s="32"/>
      <c r="BV68" s="32"/>
    </row>
    <row r="69" spans="4:45" ht="11.25">
      <c r="D69" s="32"/>
      <c r="AR69" s="37"/>
      <c r="AS69" s="37"/>
    </row>
    <row r="70" spans="44:45" ht="11.25">
      <c r="AR70" s="37"/>
      <c r="AS70" s="37"/>
    </row>
    <row r="71" spans="44:45" ht="11.25">
      <c r="AR71" s="37"/>
      <c r="AS71" s="37"/>
    </row>
    <row r="72" spans="44:69" ht="12">
      <c r="AR72" s="37"/>
      <c r="AS72" s="37"/>
      <c r="BP72" s="44"/>
      <c r="BQ72" s="44"/>
    </row>
    <row r="73" spans="44:69" ht="12">
      <c r="AR73" s="37"/>
      <c r="AS73" s="37"/>
      <c r="BP73" s="44"/>
      <c r="BQ73" s="44"/>
    </row>
    <row r="74" spans="44:71" ht="11.25">
      <c r="AR74" s="37"/>
      <c r="AS74" s="37"/>
      <c r="BR74" s="45"/>
      <c r="BS74" s="45"/>
    </row>
    <row r="75" spans="44:71" ht="12">
      <c r="AR75" s="37"/>
      <c r="AS75" s="37"/>
      <c r="BR75" s="44"/>
      <c r="BS75" s="44"/>
    </row>
    <row r="76" spans="44:45" ht="11.25">
      <c r="AR76" s="37"/>
      <c r="AS76" s="37"/>
    </row>
    <row r="77" spans="44:45" ht="11.25">
      <c r="AR77" s="37"/>
      <c r="AS77" s="37"/>
    </row>
    <row r="78" spans="44:45" ht="11.25">
      <c r="AR78" s="37"/>
      <c r="AS78" s="37"/>
    </row>
    <row r="79" spans="44:45" ht="11.25">
      <c r="AR79" s="37"/>
      <c r="AS79" s="37"/>
    </row>
    <row r="80" spans="44:45" ht="11.25">
      <c r="AR80" s="37"/>
      <c r="AS80" s="37"/>
    </row>
    <row r="81" spans="44:45" ht="11.25">
      <c r="AR81" s="37"/>
      <c r="AS81" s="37"/>
    </row>
    <row r="82" spans="44:45" ht="11.25">
      <c r="AR82" s="37"/>
      <c r="AS82" s="37"/>
    </row>
    <row r="83" spans="44:45" ht="11.25">
      <c r="AR83" s="37"/>
      <c r="AS83" s="37"/>
    </row>
    <row r="84" spans="44:45" ht="11.25">
      <c r="AR84" s="37"/>
      <c r="AS84" s="37"/>
    </row>
    <row r="85" spans="44:45" ht="11.25">
      <c r="AR85" s="37"/>
      <c r="AS85" s="37"/>
    </row>
    <row r="86" spans="44:45" ht="11.25">
      <c r="AR86" s="37"/>
      <c r="AS86" s="37"/>
    </row>
    <row r="87" spans="44:45" ht="11.25">
      <c r="AR87" s="37"/>
      <c r="AS87" s="37"/>
    </row>
    <row r="88" spans="44:45" ht="11.25">
      <c r="AR88" s="37"/>
      <c r="AS88" s="37"/>
    </row>
    <row r="89" spans="44:45" ht="11.25">
      <c r="AR89" s="37"/>
      <c r="AS89" s="37"/>
    </row>
    <row r="90" spans="44:45" ht="11.25">
      <c r="AR90" s="37"/>
      <c r="AS90" s="37"/>
    </row>
    <row r="91" spans="44:45" ht="11.25">
      <c r="AR91" s="37"/>
      <c r="AS91" s="37"/>
    </row>
    <row r="92" spans="44:45" ht="11.25">
      <c r="AR92" s="37"/>
      <c r="AS92" s="37"/>
    </row>
    <row r="93" spans="44:45" ht="11.25">
      <c r="AR93" s="37"/>
      <c r="AS93" s="37"/>
    </row>
    <row r="94" spans="44:45" ht="11.25">
      <c r="AR94" s="37"/>
      <c r="AS94" s="37"/>
    </row>
    <row r="95" spans="44:45" ht="11.25">
      <c r="AR95" s="37"/>
      <c r="AS95" s="37"/>
    </row>
    <row r="96" spans="44:45" ht="11.25">
      <c r="AR96" s="37"/>
      <c r="AS96" s="37"/>
    </row>
    <row r="97" spans="44:45" ht="11.25">
      <c r="AR97" s="37"/>
      <c r="AS97" s="37"/>
    </row>
    <row r="98" spans="44:45" ht="11.25">
      <c r="AR98" s="37"/>
      <c r="AS98" s="37"/>
    </row>
    <row r="99" spans="44:45" ht="11.25">
      <c r="AR99" s="37"/>
      <c r="AS99" s="37"/>
    </row>
    <row r="100" spans="44:45" ht="11.25">
      <c r="AR100" s="37"/>
      <c r="AS100" s="37"/>
    </row>
    <row r="101" spans="44:45" ht="11.25">
      <c r="AR101" s="37"/>
      <c r="AS101" s="37"/>
    </row>
    <row r="102" spans="44:45" ht="11.25">
      <c r="AR102" s="37"/>
      <c r="AS102" s="37"/>
    </row>
    <row r="103" spans="44:45" ht="11.25">
      <c r="AR103" s="37"/>
      <c r="AS103" s="37"/>
    </row>
    <row r="104" spans="44:45" ht="11.25">
      <c r="AR104" s="37"/>
      <c r="AS104" s="37"/>
    </row>
    <row r="105" spans="44:45" ht="11.25">
      <c r="AR105" s="37"/>
      <c r="AS105" s="37"/>
    </row>
    <row r="106" spans="44:45" ht="11.25">
      <c r="AR106" s="37"/>
      <c r="AS106" s="37"/>
    </row>
    <row r="107" spans="44:45" ht="11.25">
      <c r="AR107" s="37"/>
      <c r="AS107" s="37"/>
    </row>
    <row r="108" spans="44:45" ht="11.25">
      <c r="AR108" s="37"/>
      <c r="AS108" s="37"/>
    </row>
    <row r="109" spans="44:45" ht="11.25">
      <c r="AR109" s="37"/>
      <c r="AS109" s="37"/>
    </row>
    <row r="110" spans="44:45" ht="11.25">
      <c r="AR110" s="37"/>
      <c r="AS110" s="37"/>
    </row>
    <row r="111" spans="44:45" ht="11.25">
      <c r="AR111" s="37"/>
      <c r="AS111" s="37"/>
    </row>
    <row r="112" spans="44:45" ht="11.25">
      <c r="AR112" s="37"/>
      <c r="AS112" s="37"/>
    </row>
    <row r="113" spans="44:45" ht="11.25">
      <c r="AR113" s="37"/>
      <c r="AS113" s="37"/>
    </row>
    <row r="114" spans="44:45" ht="11.25">
      <c r="AR114" s="37"/>
      <c r="AS114" s="37"/>
    </row>
    <row r="115" spans="44:45" ht="11.25">
      <c r="AR115" s="37"/>
      <c r="AS115" s="37"/>
    </row>
    <row r="116" spans="44:45" ht="11.25">
      <c r="AR116" s="37"/>
      <c r="AS116" s="37"/>
    </row>
    <row r="117" spans="44:45" ht="11.25">
      <c r="AR117" s="37"/>
      <c r="AS117" s="37"/>
    </row>
    <row r="118" spans="44:45" ht="11.25">
      <c r="AR118" s="37"/>
      <c r="AS118" s="37"/>
    </row>
    <row r="119" spans="44:45" ht="11.25">
      <c r="AR119" s="37"/>
      <c r="AS119" s="37"/>
    </row>
    <row r="120" spans="44:45" ht="11.25">
      <c r="AR120" s="37"/>
      <c r="AS120" s="37"/>
    </row>
    <row r="121" spans="44:45" ht="11.25">
      <c r="AR121" s="37"/>
      <c r="AS121" s="37"/>
    </row>
    <row r="122" spans="44:45" ht="11.25">
      <c r="AR122" s="37"/>
      <c r="AS122" s="37"/>
    </row>
    <row r="123" spans="44:45" ht="11.25">
      <c r="AR123" s="37"/>
      <c r="AS123" s="37"/>
    </row>
    <row r="124" spans="44:45" ht="11.25">
      <c r="AR124" s="37"/>
      <c r="AS124" s="37"/>
    </row>
    <row r="125" spans="44:45" ht="11.25">
      <c r="AR125" s="37"/>
      <c r="AS125" s="37"/>
    </row>
    <row r="126" spans="44:45" ht="11.25">
      <c r="AR126" s="37"/>
      <c r="AS126" s="37"/>
    </row>
    <row r="127" spans="44:45" ht="11.25">
      <c r="AR127" s="37"/>
      <c r="AS127" s="37"/>
    </row>
    <row r="128" spans="44:45" ht="11.25">
      <c r="AR128" s="37"/>
      <c r="AS128" s="37"/>
    </row>
    <row r="129" spans="44:45" ht="11.25">
      <c r="AR129" s="37"/>
      <c r="AS129" s="37"/>
    </row>
    <row r="130" spans="44:45" ht="11.25">
      <c r="AR130" s="37"/>
      <c r="AS130" s="37"/>
    </row>
    <row r="131" spans="44:45" ht="11.25">
      <c r="AR131" s="37"/>
      <c r="AS131" s="37"/>
    </row>
    <row r="132" spans="44:45" ht="11.25">
      <c r="AR132" s="37"/>
      <c r="AS132" s="37"/>
    </row>
    <row r="133" spans="44:45" ht="11.25">
      <c r="AR133" s="37"/>
      <c r="AS133" s="37"/>
    </row>
    <row r="134" spans="44:45" ht="11.25">
      <c r="AR134" s="37"/>
      <c r="AS134" s="37"/>
    </row>
    <row r="135" spans="44:45" ht="11.25">
      <c r="AR135" s="37"/>
      <c r="AS135" s="37"/>
    </row>
    <row r="136" spans="44:45" ht="11.25">
      <c r="AR136" s="37"/>
      <c r="AS136" s="37"/>
    </row>
    <row r="137" spans="44:45" ht="11.25">
      <c r="AR137" s="37"/>
      <c r="AS137" s="37"/>
    </row>
    <row r="138" spans="44:45" ht="11.25">
      <c r="AR138" s="37"/>
      <c r="AS138" s="37"/>
    </row>
    <row r="139" spans="44:45" ht="11.25">
      <c r="AR139" s="37"/>
      <c r="AS139" s="37"/>
    </row>
    <row r="140" spans="44:45" ht="11.25">
      <c r="AR140" s="37"/>
      <c r="AS140" s="37"/>
    </row>
    <row r="141" spans="44:45" ht="11.25">
      <c r="AR141" s="37"/>
      <c r="AS141" s="37"/>
    </row>
    <row r="142" spans="44:45" ht="11.25">
      <c r="AR142" s="37"/>
      <c r="AS142" s="37"/>
    </row>
    <row r="143" spans="44:45" ht="11.25">
      <c r="AR143" s="37"/>
      <c r="AS143" s="37"/>
    </row>
    <row r="144" spans="44:45" ht="11.25">
      <c r="AR144" s="37"/>
      <c r="AS144" s="37"/>
    </row>
    <row r="145" spans="44:45" ht="11.25">
      <c r="AR145" s="37"/>
      <c r="AS145" s="37"/>
    </row>
    <row r="146" spans="44:45" ht="11.25">
      <c r="AR146" s="37"/>
      <c r="AS146" s="37"/>
    </row>
    <row r="147" spans="44:45" ht="11.25">
      <c r="AR147" s="37"/>
      <c r="AS147" s="37"/>
    </row>
    <row r="148" spans="44:45" ht="11.25">
      <c r="AR148" s="37"/>
      <c r="AS148" s="37"/>
    </row>
    <row r="149" spans="44:45" ht="11.25">
      <c r="AR149" s="37"/>
      <c r="AS149" s="37"/>
    </row>
    <row r="150" spans="44:45" ht="11.25">
      <c r="AR150" s="37"/>
      <c r="AS150" s="37"/>
    </row>
    <row r="151" spans="44:45" ht="11.25">
      <c r="AR151" s="37"/>
      <c r="AS151" s="37"/>
    </row>
    <row r="152" spans="44:45" ht="11.25">
      <c r="AR152" s="37"/>
      <c r="AS152" s="37"/>
    </row>
    <row r="153" spans="44:45" ht="11.25">
      <c r="AR153" s="37"/>
      <c r="AS153" s="37"/>
    </row>
    <row r="154" spans="44:45" ht="11.25">
      <c r="AR154" s="37"/>
      <c r="AS154" s="37"/>
    </row>
    <row r="155" spans="44:45" ht="11.25">
      <c r="AR155" s="37"/>
      <c r="AS155" s="37"/>
    </row>
    <row r="156" spans="44:45" ht="11.25">
      <c r="AR156" s="37"/>
      <c r="AS156" s="37"/>
    </row>
    <row r="157" spans="44:45" ht="11.25">
      <c r="AR157" s="37"/>
      <c r="AS157" s="37"/>
    </row>
    <row r="158" spans="44:45" ht="11.25">
      <c r="AR158" s="37"/>
      <c r="AS158" s="37"/>
    </row>
    <row r="159" spans="44:45" ht="11.25">
      <c r="AR159" s="37"/>
      <c r="AS159" s="37"/>
    </row>
    <row r="160" spans="44:45" ht="11.25">
      <c r="AR160" s="37"/>
      <c r="AS160" s="37"/>
    </row>
    <row r="161" spans="44:45" ht="11.25">
      <c r="AR161" s="37"/>
      <c r="AS161" s="37"/>
    </row>
    <row r="162" spans="44:45" ht="11.25">
      <c r="AR162" s="37"/>
      <c r="AS162" s="37"/>
    </row>
    <row r="163" spans="44:45" ht="11.25">
      <c r="AR163" s="37"/>
      <c r="AS163" s="37"/>
    </row>
    <row r="164" spans="44:45" ht="11.25">
      <c r="AR164" s="37"/>
      <c r="AS164" s="37"/>
    </row>
    <row r="165" spans="44:45" ht="11.25">
      <c r="AR165" s="37"/>
      <c r="AS165" s="37"/>
    </row>
    <row r="166" spans="44:45" ht="11.25">
      <c r="AR166" s="37"/>
      <c r="AS166" s="37"/>
    </row>
  </sheetData>
  <sheetProtection/>
  <mergeCells count="30">
    <mergeCell ref="C2:G2"/>
    <mergeCell ref="M3:O4"/>
    <mergeCell ref="C1:L1"/>
    <mergeCell ref="Y3:AA4"/>
    <mergeCell ref="AE3:AG4"/>
    <mergeCell ref="AV3:AZ4"/>
    <mergeCell ref="AB3:AD4"/>
    <mergeCell ref="AN3:AP4"/>
    <mergeCell ref="A3:A5"/>
    <mergeCell ref="B3:B5"/>
    <mergeCell ref="C3:G4"/>
    <mergeCell ref="P3:T4"/>
    <mergeCell ref="H3:L4"/>
    <mergeCell ref="BK3:BO4"/>
    <mergeCell ref="BS4:BU4"/>
    <mergeCell ref="AQ3:AU4"/>
    <mergeCell ref="AH3:AJ4"/>
    <mergeCell ref="AK3:AM4"/>
    <mergeCell ref="BP3:BR4"/>
    <mergeCell ref="BY4:CA4"/>
    <mergeCell ref="CJ4:CM4"/>
    <mergeCell ref="CB3:CM3"/>
    <mergeCell ref="CF4:CI4"/>
    <mergeCell ref="BF3:BJ4"/>
    <mergeCell ref="BA3:BE4"/>
    <mergeCell ref="U3:U4"/>
    <mergeCell ref="V3:X4"/>
    <mergeCell ref="CB4:CE4"/>
    <mergeCell ref="BV4:BX4"/>
    <mergeCell ref="BS3:CA3"/>
  </mergeCells>
  <printOptions horizontalCentered="1"/>
  <pageMargins left="0" right="0" top="0" bottom="0" header="0" footer="0"/>
  <pageSetup fitToWidth="0" fitToHeight="1" horizontalDpi="1200" verticalDpi="1200" orientation="portrait" paperSize="9" scale="99" r:id="rId1"/>
  <headerFooter alignWithMargins="0">
    <oddFooter>&amp;R&amp;P</oddFooter>
  </headerFooter>
  <colBreaks count="6" manualBreakCount="6">
    <brk id="42" max="61" man="1"/>
    <brk id="52" max="61" man="1"/>
    <brk id="62" max="61" man="1"/>
    <brk id="70" max="61" man="1"/>
    <brk id="79" max="61" man="1"/>
    <brk id="8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NNA</dc:creator>
  <cp:keywords/>
  <dc:description/>
  <cp:lastModifiedBy>user1</cp:lastModifiedBy>
  <cp:lastPrinted>2017-07-24T14:03:36Z</cp:lastPrinted>
  <dcterms:created xsi:type="dcterms:W3CDTF">2003-06-27T11:18:10Z</dcterms:created>
  <dcterms:modified xsi:type="dcterms:W3CDTF">2017-08-02T06:58:23Z</dcterms:modified>
  <cp:category/>
  <cp:version/>
  <cp:contentType/>
  <cp:contentStatus/>
</cp:coreProperties>
</file>