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Интернет л.1" sheetId="1" r:id="rId1"/>
    <sheet name="Интернет л.2" sheetId="2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" l="1"/>
  <c r="H7" i="2"/>
  <c r="H5" i="2"/>
  <c r="G5" i="2"/>
  <c r="D11" i="1"/>
  <c r="E10" i="1"/>
  <c r="B10" i="1"/>
  <c r="C9" i="1"/>
  <c r="D9" i="1" s="1"/>
  <c r="C8" i="1"/>
  <c r="D8" i="1" s="1"/>
  <c r="C7" i="1"/>
  <c r="D7" i="1" s="1"/>
  <c r="C6" i="1"/>
  <c r="C10" i="1" s="1"/>
  <c r="D10" i="1" s="1"/>
  <c r="D6" i="1" l="1"/>
</calcChain>
</file>

<file path=xl/sharedStrings.xml><?xml version="1.0" encoding="utf-8"?>
<sst xmlns="http://schemas.openxmlformats.org/spreadsheetml/2006/main" count="24" uniqueCount="24">
  <si>
    <t>ИНФОРМАЦИЯ ПО ГОСУДАРСТВЕННОМУ ДОЛГУ НИЖЕГОРОДСКОЙ ОБЛАСТИ НА 01.02.2020 г.</t>
  </si>
  <si>
    <t>тыс. рублей</t>
  </si>
  <si>
    <t>Вид заимствования</t>
  </si>
  <si>
    <t>Динамика по государственному долгу
 за период с 01.01.20г. по 01.02.20г.</t>
  </si>
  <si>
    <t xml:space="preserve">Прогноз
по госдолгу
на 01.01.2021
</t>
  </si>
  <si>
    <t>Госдолг
на 01.02.2020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</si>
  <si>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</si>
  <si>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</si>
  <si>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</si>
  <si>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</si>
  <si>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</si>
  <si>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</si>
  <si>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01.02.2020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</si>
  <si>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 xml:space="preserve">Динамика и структура государственного долга </t>
  </si>
  <si>
    <t>Информация по исполнению лимитов/ограничений по государственному долгу на 01.02.2020 г.</t>
  </si>
  <si>
    <t>Требование нормативного акта</t>
  </si>
  <si>
    <t xml:space="preserve">Лимиты/
ограничения </t>
  </si>
  <si>
    <t xml:space="preserve">
Исполнение
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</si>
  <si>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области"), тыс. рублей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</si>
  <si>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</si>
  <si>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</si>
  <si>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</si>
  <si>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01.02.2020 г. не превышены.</t>
  </si>
  <si>
    <t>Госдолг
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</si>
</sst>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0" fillId="6" borderId="0" xfId="0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18954967.46305</c:v>
                </c:pt>
                <c:pt idx="1">
                  <c:v>45300000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([1]Приложение№1!$FI$2,[1]Приложение№1!$FJ$2,[1]Приложение№1!$FU$2:$FW$2)</c:f>
              <c:strCache>
                <c:ptCount val="5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([1]Приложение№1!$FI$3,[1]Приложение№1!$FJ$3,[1]Приложение№1!$FU$3:$FW$3)</c:f>
              <c:numCache>
                <c:formatCode>General</c:formatCode>
                <c:ptCount val="5"/>
                <c:pt idx="0">
                  <c:v>19957026.21305</c:v>
                </c:pt>
                <c:pt idx="1">
                  <c:v>19957026.21305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16950849.899999999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([1]Приложение№1!$FI$2,[1]Приложение№1!$FJ$2,[1]Приложение№1!$FU$2:$FW$2)</c:f>
              <c:strCache>
                <c:ptCount val="5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([1]Приложение№1!$FI$24,[1]Приложение№1!$FJ$24,[1]Приложение№1!$FU$24:$FW$24)</c:f>
              <c:numCache>
                <c:formatCode>General</c:formatCode>
                <c:ptCount val="5"/>
                <c:pt idx="0">
                  <c:v>42700000</c:v>
                </c:pt>
                <c:pt idx="1">
                  <c:v>42700000</c:v>
                </c:pt>
                <c:pt idx="2">
                  <c:v>45300000</c:v>
                </c:pt>
                <c:pt idx="3">
                  <c:v>45300000</c:v>
                </c:pt>
                <c:pt idx="4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([1]Приложение№1!$FI$2,[1]Приложение№1!$FJ$2,[1]Приложение№1!$FU$2:$FW$2)</c:f>
              <c:strCache>
                <c:ptCount val="5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([1]Приложение№1!$FI$40,[1]Приложение№1!$FJ$40,[1]Приложение№1!$FU$40:$FW$40)</c:f>
              <c:numCache>
                <c:formatCode>General</c:formatCode>
                <c:ptCount val="5"/>
                <c:pt idx="0">
                  <c:v>209872.86</c:v>
                </c:pt>
                <c:pt idx="1">
                  <c:v>200735.86</c:v>
                </c:pt>
                <c:pt idx="2">
                  <c:v>186330.02</c:v>
                </c:pt>
                <c:pt idx="3">
                  <c:v>184738.25</c:v>
                </c:pt>
                <c:pt idx="4">
                  <c:v>141496.4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([1]Приложение№1!$FI$2,[1]Приложение№1!$FJ$2,[1]Приложение№1!$FU$2:$FW$2)</c:f>
              <c:strCache>
                <c:ptCount val="5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([1]Приложение№1!$FI$39,[1]Приложение№1!$FJ$39,[1]Приложение№1!$FU$39:$FW$39)</c:f>
              <c:numCache>
                <c:formatCode>General</c:formatCode>
                <c:ptCount val="5"/>
                <c:pt idx="0">
                  <c:v>12219963.75</c:v>
                </c:pt>
                <c:pt idx="1">
                  <c:v>0</c:v>
                </c:pt>
                <c:pt idx="2">
                  <c:v>10291177</c:v>
                </c:pt>
                <c:pt idx="3">
                  <c:v>0</c:v>
                </c:pt>
                <c:pt idx="4">
                  <c:v>16450426.5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68063232"/>
        <c:axId val="68064768"/>
        <c:axId val="0"/>
      </c:bar3DChart>
      <c:catAx>
        <c:axId val="6806323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68064768"/>
        <c:crosses val="autoZero"/>
        <c:auto val="1"/>
        <c:lblAlgn val="ctr"/>
        <c:lblOffset val="100"/>
        <c:noMultiLvlLbl val="0"/>
      </c:catAx>
      <c:valAx>
        <c:axId val="6806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80632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18">
          <cell r="E18">
            <v>45300000000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45300000</v>
          </cell>
        </row>
        <row r="8">
          <cell r="C8">
            <v>0</v>
          </cell>
        </row>
        <row r="10">
          <cell r="C10">
            <v>64439705.71305</v>
          </cell>
        </row>
      </sheetData>
      <sheetData sheetId="8"/>
      <sheetData sheetId="9">
        <row r="2">
          <cell r="FI2" t="str">
            <v>01.01.19г.</v>
          </cell>
          <cell r="FJ2" t="str">
            <v>01.02.19г.</v>
          </cell>
          <cell r="FU2" t="str">
            <v>01.01.20г.</v>
          </cell>
          <cell r="FV2" t="str">
            <v>01.02.20г.</v>
          </cell>
          <cell r="FW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J3">
            <v>19957026.21305</v>
          </cell>
          <cell r="FU3">
            <v>18954967.46305</v>
          </cell>
          <cell r="FV3">
            <v>18954967.46305</v>
          </cell>
          <cell r="FW3">
            <v>16950849.899999999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J24">
            <v>42700000</v>
          </cell>
          <cell r="FU24">
            <v>45300000</v>
          </cell>
          <cell r="FV24">
            <v>45300000</v>
          </cell>
          <cell r="FW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J39">
            <v>0</v>
          </cell>
          <cell r="FU39">
            <v>10291177</v>
          </cell>
          <cell r="FV39">
            <v>0</v>
          </cell>
          <cell r="FW39">
            <v>16450426.5</v>
          </cell>
        </row>
        <row r="40">
          <cell r="A40" t="str">
            <v>Государственные гарантии</v>
          </cell>
          <cell r="FI40">
            <v>209872.86</v>
          </cell>
          <cell r="FJ40">
            <v>200735.86</v>
          </cell>
          <cell r="FU40">
            <v>186330.02</v>
          </cell>
          <cell r="FV40">
            <v>184738.25</v>
          </cell>
          <cell r="FW40">
            <v>141496.4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D7" sqref="D7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</row>
    <row r="2" spans="1:12" ht="69" customHeight="1" thickBot="1" x14ac:dyDescent="0.35">
      <c r="A2" s="65" t="s">
        <v>1</v>
      </c>
      <c r="B2" s="65"/>
      <c r="C2" s="65"/>
      <c r="D2" s="65"/>
      <c r="E2" s="65"/>
      <c r="F2" s="2"/>
      <c r="G2" s="2"/>
      <c r="H2" s="2"/>
      <c r="I2" s="2"/>
      <c r="J2" s="2"/>
      <c r="K2" s="1"/>
      <c r="L2" s="1"/>
    </row>
    <row r="3" spans="1:12" ht="70.5" customHeight="1" thickBot="1" x14ac:dyDescent="0.3">
      <c r="A3" s="66" t="s">
        <v>2</v>
      </c>
      <c r="B3" s="69" t="s">
        <v>3</v>
      </c>
      <c r="C3" s="70"/>
      <c r="D3" s="71"/>
      <c r="E3" s="72" t="s">
        <v>4</v>
      </c>
      <c r="F3" s="3"/>
    </row>
    <row r="4" spans="1:12" ht="12.75" customHeight="1" x14ac:dyDescent="0.2">
      <c r="A4" s="67"/>
      <c r="B4" s="75" t="s">
        <v>23</v>
      </c>
      <c r="C4" s="75" t="s">
        <v>5</v>
      </c>
      <c r="D4" s="77" t="s">
        <v>6</v>
      </c>
      <c r="E4" s="73"/>
      <c r="F4" s="79"/>
      <c r="G4" s="4"/>
    </row>
    <row r="5" spans="1:12" ht="91.5" customHeight="1" thickBot="1" x14ac:dyDescent="0.25">
      <c r="A5" s="68"/>
      <c r="B5" s="76"/>
      <c r="C5" s="76"/>
      <c r="D5" s="78"/>
      <c r="E5" s="74"/>
      <c r="F5" s="80"/>
      <c r="G5" s="4"/>
    </row>
    <row r="6" spans="1:12" s="11" customFormat="1" ht="90" customHeight="1" x14ac:dyDescent="0.35">
      <c r="A6" s="5" t="s">
        <v>7</v>
      </c>
      <c r="B6" s="6">
        <v>18954967.5</v>
      </c>
      <c r="C6" s="6">
        <f>'[1]Ставки и дюрация'!E9/1000</f>
        <v>18954967.46305</v>
      </c>
      <c r="D6" s="7">
        <f>C6-B6</f>
        <v>-3.6949999630451202E-2</v>
      </c>
      <c r="E6" s="8">
        <v>16950849.899999999</v>
      </c>
      <c r="F6" s="9"/>
      <c r="G6" s="10"/>
    </row>
    <row r="7" spans="1:12" ht="90" customHeight="1" x14ac:dyDescent="0.35">
      <c r="A7" s="12" t="s">
        <v>8</v>
      </c>
      <c r="B7" s="13">
        <v>45300000</v>
      </c>
      <c r="C7" s="13">
        <f>'[1]Ставки и дюрация'!E18/1000</f>
        <v>45300000</v>
      </c>
      <c r="D7" s="7">
        <f>C7-B7</f>
        <v>0</v>
      </c>
      <c r="E7" s="14">
        <v>41500000</v>
      </c>
      <c r="F7" s="15"/>
      <c r="G7" s="16"/>
      <c r="K7" s="11"/>
    </row>
    <row r="8" spans="1:12" ht="90" customHeight="1" x14ac:dyDescent="0.35">
      <c r="A8" s="17" t="s">
        <v>9</v>
      </c>
      <c r="B8" s="13">
        <v>10291177</v>
      </c>
      <c r="C8" s="13">
        <f>'[1]Ставки и дюрация'!E26/1000</f>
        <v>0</v>
      </c>
      <c r="D8" s="7">
        <f>C8-B8</f>
        <v>-10291177</v>
      </c>
      <c r="E8" s="14">
        <v>16450426.5</v>
      </c>
      <c r="F8" s="15"/>
      <c r="G8" s="16"/>
      <c r="K8" s="11"/>
    </row>
    <row r="9" spans="1:12" ht="96" customHeight="1" thickBot="1" x14ac:dyDescent="0.4">
      <c r="A9" s="18" t="s">
        <v>10</v>
      </c>
      <c r="B9" s="19">
        <v>186330</v>
      </c>
      <c r="C9" s="19">
        <f>'[1]Ставки и дюрация'!E27/1000-0.1</f>
        <v>184738.15</v>
      </c>
      <c r="D9" s="20">
        <f>C9-B9+0.1</f>
        <v>-1591.7500000000059</v>
      </c>
      <c r="E9" s="21">
        <v>141496.4</v>
      </c>
      <c r="F9" s="22"/>
      <c r="G9" s="16"/>
      <c r="H9" s="56"/>
      <c r="I9" s="56"/>
      <c r="J9" s="23"/>
      <c r="K9" s="11"/>
      <c r="L9" s="24"/>
    </row>
    <row r="10" spans="1:12" s="31" customFormat="1" ht="90" customHeight="1" thickBot="1" x14ac:dyDescent="0.25">
      <c r="A10" s="25" t="s">
        <v>11</v>
      </c>
      <c r="B10" s="26">
        <f>SUM(B6:B9)</f>
        <v>74732474.5</v>
      </c>
      <c r="C10" s="26">
        <f>SUM(C6:C9)+0.1</f>
        <v>64439705.71305</v>
      </c>
      <c r="D10" s="27">
        <f>C10-B10</f>
        <v>-10292768.78695</v>
      </c>
      <c r="E10" s="28">
        <f>SUM(E6:E9)</f>
        <v>75042772.800000012</v>
      </c>
      <c r="F10" s="29"/>
      <c r="G10" s="16"/>
      <c r="H10" s="57"/>
      <c r="I10" s="57"/>
      <c r="J10" s="30"/>
      <c r="K10" s="30"/>
      <c r="L10" s="30"/>
    </row>
    <row r="11" spans="1:12" s="31" customFormat="1" ht="3" hidden="1" customHeight="1" x14ac:dyDescent="0.2">
      <c r="A11" s="32"/>
      <c r="B11" s="33"/>
      <c r="C11" s="33"/>
      <c r="D11" s="34">
        <f>B11-C11</f>
        <v>0</v>
      </c>
      <c r="E11" s="33"/>
      <c r="F11" s="35"/>
      <c r="G11" s="16"/>
      <c r="H11" s="36"/>
      <c r="I11" s="36"/>
      <c r="J11" s="30"/>
      <c r="K11" s="30"/>
      <c r="L11" s="30"/>
    </row>
    <row r="12" spans="1:12" s="31" customFormat="1" ht="196.5" customHeight="1" x14ac:dyDescent="0.2">
      <c r="A12" s="58" t="s">
        <v>12</v>
      </c>
      <c r="B12" s="58"/>
      <c r="C12" s="58"/>
      <c r="D12" s="58"/>
      <c r="E12" s="58"/>
      <c r="F12" s="58"/>
      <c r="G12" s="58"/>
      <c r="H12" s="58"/>
      <c r="I12" s="58"/>
      <c r="J12" s="58"/>
      <c r="K12" s="30"/>
      <c r="L12" s="30"/>
    </row>
    <row r="13" spans="1:12" s="31" customFormat="1" ht="15.75" hidden="1" customHeight="1" x14ac:dyDescent="0.2">
      <c r="A13" s="32"/>
      <c r="B13" s="32"/>
      <c r="C13" s="32"/>
      <c r="D13" s="32"/>
      <c r="E13" s="32"/>
      <c r="F13" s="32"/>
      <c r="G13" s="16"/>
      <c r="H13" s="36"/>
      <c r="I13" s="36"/>
      <c r="J13" s="30"/>
      <c r="K13" s="30"/>
      <c r="L13" s="30"/>
    </row>
    <row r="14" spans="1:12" s="37" customFormat="1" ht="0.75" hidden="1" customHeight="1" x14ac:dyDescent="0.3">
      <c r="A14" s="59"/>
      <c r="B14" s="60"/>
      <c r="C14" s="60"/>
      <c r="D14" s="60"/>
      <c r="E14" s="60"/>
      <c r="F14" s="60"/>
      <c r="G14" s="60"/>
      <c r="H14" s="60"/>
    </row>
    <row r="15" spans="1:12" s="37" customFormat="1" ht="37.5" customHeight="1" x14ac:dyDescent="0.2">
      <c r="A15" s="61" t="s">
        <v>13</v>
      </c>
      <c r="B15" s="61"/>
      <c r="C15" s="61"/>
      <c r="D15" s="61"/>
      <c r="E15" s="61"/>
      <c r="F15" s="61"/>
      <c r="G15" s="61"/>
      <c r="H15" s="61"/>
      <c r="I15" s="61"/>
    </row>
    <row r="16" spans="1:12" s="39" customFormat="1" ht="48.75" customHeight="1" x14ac:dyDescent="0.2">
      <c r="A16" s="62"/>
      <c r="B16" s="62"/>
      <c r="C16" s="62"/>
      <c r="D16" s="62"/>
      <c r="E16" s="62"/>
      <c r="F16" s="62"/>
      <c r="G16" s="38"/>
      <c r="H16" s="38"/>
    </row>
    <row r="17" spans="1:10" s="39" customFormat="1" ht="49.5" customHeight="1" x14ac:dyDescent="0.25">
      <c r="A17" s="55"/>
      <c r="B17" s="55"/>
      <c r="C17" s="55"/>
      <c r="D17" s="55"/>
      <c r="E17" s="55"/>
      <c r="F17" s="55"/>
      <c r="G17" s="40"/>
      <c r="H17" s="40"/>
    </row>
    <row r="18" spans="1:10" s="39" customFormat="1" ht="49.5" customHeight="1" x14ac:dyDescent="0.25">
      <c r="A18" s="55"/>
      <c r="B18" s="55"/>
      <c r="C18" s="55"/>
      <c r="D18" s="55"/>
      <c r="E18" s="55"/>
      <c r="F18" s="55"/>
      <c r="G18" s="40"/>
      <c r="H18" s="40"/>
    </row>
    <row r="19" spans="1:10" s="39" customFormat="1" ht="49.5" customHeight="1" x14ac:dyDescent="0.25">
      <c r="A19" s="55"/>
      <c r="B19" s="55"/>
      <c r="C19" s="55"/>
      <c r="D19" s="55"/>
      <c r="E19" s="55"/>
      <c r="F19" s="55"/>
      <c r="G19" s="41"/>
      <c r="H19" s="41"/>
    </row>
    <row r="20" spans="1:10" s="39" customFormat="1" ht="49.5" hidden="1" customHeight="1" x14ac:dyDescent="0.25">
      <c r="A20" s="55"/>
      <c r="B20" s="55"/>
      <c r="C20" s="55"/>
      <c r="D20" s="55"/>
      <c r="E20" s="55"/>
      <c r="F20" s="42"/>
      <c r="G20" s="40"/>
      <c r="H20" s="40"/>
    </row>
    <row r="21" spans="1:10" s="39" customFormat="1" ht="49.5" customHeight="1" x14ac:dyDescent="0.25">
      <c r="A21" s="55"/>
      <c r="B21" s="55"/>
      <c r="C21" s="55"/>
      <c r="D21" s="55"/>
      <c r="E21" s="55"/>
      <c r="F21" s="55"/>
      <c r="G21" s="41"/>
      <c r="H21" s="41"/>
      <c r="I21" s="43"/>
      <c r="J21" s="43"/>
    </row>
    <row r="22" spans="1:10" hidden="1" x14ac:dyDescent="0.2">
      <c r="A22" s="4"/>
      <c r="B22" s="4"/>
      <c r="C22" s="4"/>
      <c r="D22" s="4"/>
      <c r="E22" s="4"/>
      <c r="F22" s="23"/>
      <c r="G22" s="44"/>
      <c r="H22" s="44"/>
    </row>
    <row r="23" spans="1:10" ht="36" customHeight="1" x14ac:dyDescent="0.2"/>
    <row r="25" spans="1:10" ht="18" x14ac:dyDescent="0.25">
      <c r="A25" s="45"/>
      <c r="B25" s="45"/>
      <c r="C25" s="45"/>
      <c r="D25" s="45"/>
      <c r="E25" s="45"/>
      <c r="F25" s="45"/>
      <c r="G25" s="45"/>
      <c r="H25" s="45"/>
      <c r="I25" s="45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6"/>
      <c r="G58" s="46"/>
      <c r="H58" s="46"/>
      <c r="I58" s="46"/>
      <c r="J58" s="46"/>
      <c r="K58" s="46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J34" sqref="J34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14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2"/>
      <c r="B3" s="33"/>
      <c r="C3" s="33"/>
      <c r="D3" s="33"/>
      <c r="E3" s="33"/>
      <c r="F3" s="47"/>
      <c r="G3" s="31"/>
      <c r="H3" s="48"/>
    </row>
    <row r="4" spans="1:8" ht="59.25" customHeight="1" thickBot="1" x14ac:dyDescent="0.25">
      <c r="A4" s="84" t="s">
        <v>15</v>
      </c>
      <c r="B4" s="85"/>
      <c r="C4" s="85"/>
      <c r="D4" s="85"/>
      <c r="E4" s="85"/>
      <c r="F4" s="86"/>
      <c r="G4" s="49" t="s">
        <v>16</v>
      </c>
      <c r="H4" s="49" t="s">
        <v>17</v>
      </c>
    </row>
    <row r="5" spans="1:8" ht="80.25" customHeight="1" x14ac:dyDescent="0.2">
      <c r="A5" s="87" t="s">
        <v>18</v>
      </c>
      <c r="B5" s="88"/>
      <c r="C5" s="88"/>
      <c r="D5" s="88"/>
      <c r="E5" s="88"/>
      <c r="F5" s="88"/>
      <c r="G5" s="50">
        <f>152231221.7*75%</f>
        <v>114173416.27499999</v>
      </c>
      <c r="H5" s="51">
        <f>'[1]Интернет л.1'!$C$10</f>
        <v>64439705.71305</v>
      </c>
    </row>
    <row r="6" spans="1:8" ht="80.25" customHeight="1" x14ac:dyDescent="0.2">
      <c r="A6" s="89" t="s">
        <v>19</v>
      </c>
      <c r="B6" s="90"/>
      <c r="C6" s="90"/>
      <c r="D6" s="90"/>
      <c r="E6" s="90"/>
      <c r="F6" s="91"/>
      <c r="G6" s="50">
        <v>4375705.7</v>
      </c>
      <c r="H6" s="51">
        <v>499093.14922000002</v>
      </c>
    </row>
    <row r="7" spans="1:8" ht="80.25" customHeight="1" x14ac:dyDescent="0.2">
      <c r="A7" s="89" t="s">
        <v>20</v>
      </c>
      <c r="B7" s="90"/>
      <c r="C7" s="90"/>
      <c r="D7" s="90"/>
      <c r="E7" s="90"/>
      <c r="F7" s="91"/>
      <c r="G7" s="50">
        <v>58</v>
      </c>
      <c r="H7" s="52">
        <f>'[1]Интернет л.1'!$C$10/152231221.7*100</f>
        <v>42.330150801811513</v>
      </c>
    </row>
    <row r="8" spans="1:8" ht="80.25" customHeight="1" thickBot="1" x14ac:dyDescent="0.25">
      <c r="A8" s="92" t="s">
        <v>21</v>
      </c>
      <c r="B8" s="93"/>
      <c r="C8" s="93"/>
      <c r="D8" s="93"/>
      <c r="E8" s="93"/>
      <c r="F8" s="93"/>
      <c r="G8" s="53">
        <v>45</v>
      </c>
      <c r="H8" s="54">
        <f>('[1]Интернет л.1'!C7+'[1]Интернет л.1'!C8)/152231221.7*100</f>
        <v>29.757364812634883</v>
      </c>
    </row>
    <row r="9" spans="1:8" ht="18" customHeight="1" x14ac:dyDescent="0.2"/>
    <row r="10" spans="1:8" ht="42.75" customHeight="1" x14ac:dyDescent="0.2">
      <c r="A10" s="81" t="s">
        <v>22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Костюкович Татьяна Васильевна</dc:creator>
  <cp:lastModifiedBy>Костюкович Татьяна Васильевна</cp:lastModifiedBy>
  <dcterms:created xsi:type="dcterms:W3CDTF">2020-02-04T14:34:37Z</dcterms:created>
  <dcterms:modified xsi:type="dcterms:W3CDTF">2020-02-05T07:04:28Z</dcterms:modified>
</cp:coreProperties>
</file>