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8" r:id="rId1"/>
    <sheet name="Интернет л.2" sheetId="7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D11" i="8" l="1"/>
  <c r="E10" i="8"/>
  <c r="B10" i="8"/>
  <c r="C9" i="8"/>
  <c r="D9" i="8" s="1"/>
  <c r="C8" i="8"/>
  <c r="D8" i="8" s="1"/>
  <c r="D7" i="8"/>
  <c r="C6" i="8"/>
  <c r="D6" i="8" s="1"/>
  <c r="H8" i="7"/>
  <c r="H7" i="7"/>
  <c r="H5" i="7"/>
  <c r="G5" i="7"/>
  <c r="C10" i="8" l="1"/>
  <c r="D10" i="8" s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<sst xmlns="http://schemas.openxmlformats.org/spreadsheetml/2006/main" count="24" uniqueCount="24">
  <si>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</si>
  <si>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</si>
  <si>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Прогноз
по госдолгу
на 01.01.2021
</t>
  </si>
  <si>
    <t>Госдолг
на 01.01.2020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</si>
  <si>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</si>
  <si>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</si>
  <si>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</si>
  <si>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</si>
  <si>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</si>
  <si>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</si>
  <si>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</si>
  <si>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</si>
  <si>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</si>
  <si>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</si>
  <si>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</si>
  <si>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</si>
  <si>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01.08.2020 г. по сравнению с 01.01.2020 г. произошло за счёт: 
- уменьшения объёма основного долга  по   кредитам коммерческих банков произошло за счёт досрочного погашения  кредитов коммерческих банков;
- увеличения объема обязательств по бюджетным кредитам за счет привлечения федерального бюджетного кредита на пополнение остатков средств на едином счете областного бюджета;
- уменьшение объёма по государственным ценным бумагам за счет погашения части основного долга по облигационному займу 2017г., 2018 г. выпуска;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</si>
  <si>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Госдолг
на 01.08.2020</t>
  </si>
  <si>
    <t>Динамика по государственному долгу
 за период с 01.01.20г. по 01.08.20г.</t>
  </si>
  <si>
    <t>ИНФОРМАЦИЯ ПО ГОСУДАРСТВЕННОМУ ДОЛГУ НИЖЕГОРОДСКОЙ ОБЛАСТИ НА 01.08.2020 г.</t>
  </si>
  <si>
    <t>Информация по исполнению лимитов/ограничений по государственному долгу на 01.08.2020 г.</t>
  </si>
  <si>
    <t>Объем государственного долга Нижегородской области в 2020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</si>
  <si>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Объем расходов на обслуживание государственного долга Нижегородской области на 2020 год
(закон Нижегородской области от 19.12.2019 N 165-З "Об областном бюджете на 2020 год и на плановый период 2021 и 2022 годов" (с учетом изменений от 02.07.2020г. №67-З)), тыс. рублей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</si>
  <si>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01.08.2020 г. не превышены.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</si>
</sst>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6" fillId="6" borderId="19" xfId="0" applyNumberFormat="1" applyFont="1" applyFill="1" applyBorder="1"/>
    <xf numFmtId="164" fontId="10" fillId="0" borderId="37" xfId="0" applyNumberFormat="1" applyFont="1" applyFill="1" applyBorder="1"/>
    <xf numFmtId="164" fontId="16" fillId="6" borderId="38" xfId="0" applyNumberFormat="1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27303300.46305</c:v>
                </c:pt>
                <c:pt idx="1">
                  <c:v>39100000</c:v>
                </c:pt>
                <c:pt idx="2">
                  <c:v>0</c:v>
                </c:pt>
                <c:pt idx="3">
                  <c:v>184738.15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([1]Приложение№1!$FI$2,[1]Приложение№1!$FU$2:$GC$2)</c:f>
              <c:strCache>
                <c:ptCount val="10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01.01.21г.
(прогноз)</c:v>
                </c:pt>
              </c:strCache>
            </c:strRef>
          </c:cat>
          <c:val>
            <c:numRef>
              <c:f>([1]Приложение№1!$FI$3,[1]Приложение№1!$FU$3:$GC$3)</c:f>
              <c:numCache>
                <c:formatCode>General</c:formatCode>
                <c:ptCount val="10"/>
                <c:pt idx="0">
                  <c:v>19957026.21305</c:v>
                </c:pt>
                <c:pt idx="1">
                  <c:v>18954967.46305</c:v>
                </c:pt>
                <c:pt idx="2">
                  <c:v>18954967.46305</c:v>
                </c:pt>
                <c:pt idx="3">
                  <c:v>18954967.46305</c:v>
                </c:pt>
                <c:pt idx="4">
                  <c:v>18954967.46305</c:v>
                </c:pt>
                <c:pt idx="5">
                  <c:v>18954967.46305</c:v>
                </c:pt>
                <c:pt idx="6">
                  <c:v>27303300.46305</c:v>
                </c:pt>
                <c:pt idx="7">
                  <c:v>27303300.46305</c:v>
                </c:pt>
                <c:pt idx="8">
                  <c:v>27303300.46305</c:v>
                </c:pt>
                <c:pt idx="9">
                  <c:v>16950850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([1]Приложение№1!$FI$2,[1]Приложение№1!$FU$2:$GC$2)</c:f>
              <c:strCache>
                <c:ptCount val="10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01.01.21г.
(прогноз)</c:v>
                </c:pt>
              </c:strCache>
            </c:strRef>
          </c:cat>
          <c:val>
            <c:numRef>
              <c:f>([1]Приложение№1!$FI$24,[1]Приложение№1!$FU$24:$GC$24)</c:f>
              <c:numCache>
                <c:formatCode>General</c:formatCode>
                <c:ptCount val="10"/>
                <c:pt idx="0">
                  <c:v>42700000</c:v>
                </c:pt>
                <c:pt idx="1">
                  <c:v>45300000</c:v>
                </c:pt>
                <c:pt idx="2">
                  <c:v>45300000</c:v>
                </c:pt>
                <c:pt idx="3">
                  <c:v>45300000</c:v>
                </c:pt>
                <c:pt idx="4">
                  <c:v>45300000</c:v>
                </c:pt>
                <c:pt idx="5">
                  <c:v>42900000</c:v>
                </c:pt>
                <c:pt idx="6">
                  <c:v>40900000</c:v>
                </c:pt>
                <c:pt idx="7">
                  <c:v>40900000</c:v>
                </c:pt>
                <c:pt idx="8">
                  <c:v>39100000</c:v>
                </c:pt>
                <c:pt idx="9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[1]Приложение№1!$A$40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([1]Приложение№1!$FI$2,[1]Приложение№1!$FU$2:$GC$2)</c:f>
              <c:strCache>
                <c:ptCount val="10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01.01.21г.
(прогноз)</c:v>
                </c:pt>
              </c:strCache>
            </c:strRef>
          </c:cat>
          <c:val>
            <c:numRef>
              <c:f>([1]Приложение№1!$FI$40,[1]Приложение№1!$FU$40:$GC$40)</c:f>
              <c:numCache>
                <c:formatCode>General</c:formatCode>
                <c:ptCount val="10"/>
                <c:pt idx="0">
                  <c:v>209872.86</c:v>
                </c:pt>
                <c:pt idx="1">
                  <c:v>186330.02</c:v>
                </c:pt>
                <c:pt idx="2">
                  <c:v>184738.25</c:v>
                </c:pt>
                <c:pt idx="3">
                  <c:v>184738.25</c:v>
                </c:pt>
                <c:pt idx="4">
                  <c:v>184738.25</c:v>
                </c:pt>
                <c:pt idx="5">
                  <c:v>184738.25</c:v>
                </c:pt>
                <c:pt idx="6">
                  <c:v>184738.25</c:v>
                </c:pt>
                <c:pt idx="7">
                  <c:v>184738.25</c:v>
                </c:pt>
                <c:pt idx="8">
                  <c:v>184738.25</c:v>
                </c:pt>
                <c:pt idx="9">
                  <c:v>184738.2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[1]Приложение№1!$A$39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([1]Приложение№1!$FI$2,[1]Приложение№1!$FU$2:$GC$2)</c:f>
              <c:strCache>
                <c:ptCount val="10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01.01.21г.
(прогноз)</c:v>
                </c:pt>
              </c:strCache>
            </c:strRef>
          </c:cat>
          <c:val>
            <c:numRef>
              <c:f>([1]Приложение№1!$FI$39,[1]Приложение№1!$FU$39:$GC$39)</c:f>
              <c:numCache>
                <c:formatCode>General</c:formatCode>
                <c:ptCount val="10"/>
                <c:pt idx="0">
                  <c:v>12219963.75</c:v>
                </c:pt>
                <c:pt idx="1">
                  <c:v>10291177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24104738.699999999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86246912"/>
        <c:axId val="86248448"/>
        <c:axId val="0"/>
      </c:bar3DChart>
      <c:catAx>
        <c:axId val="8624691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86248448"/>
        <c:crosses val="autoZero"/>
        <c:auto val="1"/>
        <c:lblAlgn val="ctr"/>
        <c:lblOffset val="100"/>
        <c:noMultiLvlLbl val="0"/>
      </c:catAx>
      <c:valAx>
        <c:axId val="8624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246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7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6%20&#1054;&#1090;&#1076;&#1077;&#1083;%20&#1079;&#1072;&#1080;&#1084;&#1089;&#1090;&#1074;&#1086;&#1074;&#1072;&#1085;&#1080;&#1081;/&#1043;&#1088;&#1080;&#1096;&#1091;&#1085;&#1100;&#1082;&#1080;&#1085;&#1072;%20&#1045;&#1082;&#1072;&#1090;&#1077;&#1088;&#1080;&#1085;&#1072;%20&#1040;&#1083;&#1077;&#1082;&#1089;&#1072;&#1085;&#1076;&#1088;&#1086;&#1074;&#1085;&#1072;/&#1054;&#1087;&#1077;&#1088;&#1072;&#1090;&#1080;&#1074;&#1082;&#1072;/&#1043;&#1088;&#1072;&#1092;&#1080;&#1082;%20&#1087;&#1083;&#1072;&#1090;&#1077;&#1078;&#1077;&#1081;/2020/01.04.2020/&#1055;&#1083;&#1072;&#1090;&#1077;&#1078;&#1085;&#1099;&#1081;%20&#1082;&#1072;&#1083;&#1077;&#1085;&#1076;&#1072;&#1088;&#1100;%20(&#1075;&#1086;&#1076;&#1086;&#1074;&#1086;&#1081;%20&#1085;&#1086;&#1074;&#1099;&#1081;)_01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27303300463.049999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39100000</v>
          </cell>
        </row>
        <row r="8">
          <cell r="C8">
            <v>0</v>
          </cell>
        </row>
        <row r="10">
          <cell r="C10">
            <v>66588038.71305</v>
          </cell>
        </row>
      </sheetData>
      <sheetData sheetId="8"/>
      <sheetData sheetId="9">
        <row r="2">
          <cell r="FI2" t="str">
            <v>01.01.19г.</v>
          </cell>
          <cell r="FU2" t="str">
            <v>01.01.20г.</v>
          </cell>
          <cell r="FV2" t="str">
            <v>01.02.20г.</v>
          </cell>
          <cell r="FW2" t="str">
            <v>01.03.20г.</v>
          </cell>
          <cell r="FX2" t="str">
            <v>01.04.20г.</v>
          </cell>
          <cell r="FY2" t="str">
            <v>01.05.20г.</v>
          </cell>
          <cell r="FZ2" t="str">
            <v>01.06.20г.</v>
          </cell>
          <cell r="GA2" t="str">
            <v>01.07.20г.</v>
          </cell>
          <cell r="GB2" t="str">
            <v>01.08.20г.</v>
          </cell>
          <cell r="GC2" t="str">
            <v>01.01.21г.
(прогноз)</v>
          </cell>
        </row>
        <row r="3">
          <cell r="A3" t="str">
            <v>Федеральные бюджетные кредиты</v>
          </cell>
          <cell r="FI3">
            <v>19957026.21305</v>
          </cell>
          <cell r="FU3">
            <v>18954967.46305</v>
          </cell>
          <cell r="FV3">
            <v>18954967.46305</v>
          </cell>
          <cell r="FW3">
            <v>18954967.46305</v>
          </cell>
          <cell r="FX3">
            <v>18954967.46305</v>
          </cell>
          <cell r="FY3">
            <v>18954967.46305</v>
          </cell>
          <cell r="FZ3">
            <v>27303300.46305</v>
          </cell>
          <cell r="GA3">
            <v>27303300.46305</v>
          </cell>
          <cell r="GB3">
            <v>27303300.46305</v>
          </cell>
          <cell r="GC3">
            <v>16950850</v>
          </cell>
        </row>
        <row r="24">
          <cell r="A24" t="str">
            <v xml:space="preserve">Государственные ценные бумаги </v>
          </cell>
          <cell r="FI24">
            <v>42700000</v>
          </cell>
          <cell r="FU24">
            <v>45300000</v>
          </cell>
          <cell r="FV24">
            <v>45300000</v>
          </cell>
          <cell r="FW24">
            <v>45300000</v>
          </cell>
          <cell r="FX24">
            <v>45300000</v>
          </cell>
          <cell r="FY24">
            <v>42900000</v>
          </cell>
          <cell r="FZ24">
            <v>40900000</v>
          </cell>
          <cell r="GA24">
            <v>40900000</v>
          </cell>
          <cell r="GB24">
            <v>39100000</v>
          </cell>
          <cell r="GC24">
            <v>41500000</v>
          </cell>
        </row>
        <row r="39">
          <cell r="A39" t="str">
            <v>Кредиты коммерческих банков</v>
          </cell>
          <cell r="FI39">
            <v>12219963.75</v>
          </cell>
          <cell r="FU39">
            <v>10291177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24104738.699999999</v>
          </cell>
        </row>
        <row r="40">
          <cell r="A40" t="str">
            <v>Государственные гарантии</v>
          </cell>
          <cell r="FI40">
            <v>209872.86</v>
          </cell>
          <cell r="FU40">
            <v>186330.02</v>
          </cell>
          <cell r="FV40">
            <v>184738.25</v>
          </cell>
          <cell r="FW40">
            <v>184738.25</v>
          </cell>
          <cell r="FX40">
            <v>184738.25</v>
          </cell>
          <cell r="FY40">
            <v>184738.25</v>
          </cell>
          <cell r="FZ40">
            <v>184738.25</v>
          </cell>
          <cell r="GA40">
            <v>184738.25</v>
          </cell>
          <cell r="GB40">
            <v>184738.25</v>
          </cell>
          <cell r="GC40">
            <v>184738.2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18954967463.049999</v>
          </cell>
        </row>
        <row r="26">
          <cell r="E26">
            <v>0</v>
          </cell>
        </row>
        <row r="27">
          <cell r="E27">
            <v>184738250</v>
          </cell>
        </row>
      </sheetData>
      <sheetData sheetId="7"/>
      <sheetData sheetId="8">
        <row r="2">
          <cell r="FI2" t="str">
            <v>01.01.19г.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3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1"/>
    </row>
    <row r="2" spans="1:12" ht="69" customHeight="1" thickBot="1" x14ac:dyDescent="0.35">
      <c r="A2" s="65" t="s">
        <v>0</v>
      </c>
      <c r="B2" s="65"/>
      <c r="C2" s="65"/>
      <c r="D2" s="65"/>
      <c r="E2" s="65"/>
      <c r="F2" s="52"/>
      <c r="G2" s="52"/>
      <c r="H2" s="52"/>
      <c r="I2" s="52"/>
      <c r="J2" s="52"/>
      <c r="K2" s="1"/>
      <c r="L2" s="1"/>
    </row>
    <row r="3" spans="1:12" ht="70.5" customHeight="1" thickBot="1" x14ac:dyDescent="0.3">
      <c r="A3" s="66" t="s">
        <v>1</v>
      </c>
      <c r="B3" s="69" t="s">
        <v>18</v>
      </c>
      <c r="C3" s="70"/>
      <c r="D3" s="71"/>
      <c r="E3" s="72" t="s">
        <v>2</v>
      </c>
      <c r="F3" s="2"/>
    </row>
    <row r="4" spans="1:12" ht="12.75" customHeight="1" x14ac:dyDescent="0.2">
      <c r="A4" s="67"/>
      <c r="B4" s="75" t="s">
        <v>3</v>
      </c>
      <c r="C4" s="75" t="s">
        <v>17</v>
      </c>
      <c r="D4" s="77" t="s">
        <v>4</v>
      </c>
      <c r="E4" s="73"/>
      <c r="F4" s="79"/>
      <c r="G4" s="53"/>
    </row>
    <row r="5" spans="1:12" ht="91.5" customHeight="1" thickBot="1" x14ac:dyDescent="0.25">
      <c r="A5" s="68"/>
      <c r="B5" s="76"/>
      <c r="C5" s="76"/>
      <c r="D5" s="78"/>
      <c r="E5" s="74"/>
      <c r="F5" s="80"/>
      <c r="G5" s="53"/>
    </row>
    <row r="6" spans="1:12" s="9" customFormat="1" ht="90" customHeight="1" x14ac:dyDescent="0.35">
      <c r="A6" s="3" t="s">
        <v>5</v>
      </c>
      <c r="B6" s="4">
        <v>18954967.5</v>
      </c>
      <c r="C6" s="4">
        <f>'[1]Ставки и дюрация'!E9/1000</f>
        <v>27303300.46305</v>
      </c>
      <c r="D6" s="5">
        <f>C6-B6</f>
        <v>8348332.9630500004</v>
      </c>
      <c r="E6" s="6">
        <v>16950850</v>
      </c>
      <c r="F6" s="7"/>
      <c r="G6" s="8"/>
    </row>
    <row r="7" spans="1:12" ht="90" customHeight="1" x14ac:dyDescent="0.35">
      <c r="A7" s="10" t="s">
        <v>6</v>
      </c>
      <c r="B7" s="11">
        <v>45300000</v>
      </c>
      <c r="C7" s="11">
        <v>39100000</v>
      </c>
      <c r="D7" s="5">
        <f>C7-B7</f>
        <v>-6200000</v>
      </c>
      <c r="E7" s="12">
        <v>41500000</v>
      </c>
      <c r="F7" s="13"/>
      <c r="G7" s="14"/>
      <c r="K7" s="9"/>
    </row>
    <row r="8" spans="1:12" ht="90" customHeight="1" x14ac:dyDescent="0.35">
      <c r="A8" s="15" t="s">
        <v>7</v>
      </c>
      <c r="B8" s="11">
        <v>10291177</v>
      </c>
      <c r="C8" s="11">
        <f>'[2]Ставки и дюрация'!E26/1000</f>
        <v>0</v>
      </c>
      <c r="D8" s="5">
        <f>C8-B8</f>
        <v>-10291177</v>
      </c>
      <c r="E8" s="12">
        <v>24104738.699999999</v>
      </c>
      <c r="F8" s="13"/>
      <c r="G8" s="14"/>
      <c r="K8" s="9"/>
    </row>
    <row r="9" spans="1:12" ht="96" customHeight="1" thickBot="1" x14ac:dyDescent="0.4">
      <c r="A9" s="16" t="s">
        <v>8</v>
      </c>
      <c r="B9" s="17">
        <v>186330</v>
      </c>
      <c r="C9" s="17">
        <f>'[2]Ставки и дюрация'!E27/1000-0.1</f>
        <v>184738.15</v>
      </c>
      <c r="D9" s="18">
        <f>C9-B9+0.1</f>
        <v>-1591.7500000000059</v>
      </c>
      <c r="E9" s="19">
        <v>184738.2</v>
      </c>
      <c r="F9" s="20"/>
      <c r="G9" s="14"/>
      <c r="H9" s="56"/>
      <c r="I9" s="56"/>
      <c r="J9" s="21"/>
      <c r="K9" s="9"/>
      <c r="L9" s="22"/>
    </row>
    <row r="10" spans="1:12" s="29" customFormat="1" ht="90" customHeight="1" thickBot="1" x14ac:dyDescent="0.25">
      <c r="A10" s="23" t="s">
        <v>9</v>
      </c>
      <c r="B10" s="24">
        <f>SUM(B6:B9)</f>
        <v>74732474.5</v>
      </c>
      <c r="C10" s="24">
        <f>SUM(C6:C9)+0.1</f>
        <v>66588038.71305</v>
      </c>
      <c r="D10" s="25">
        <f>C10-B10</f>
        <v>-8144435.7869499996</v>
      </c>
      <c r="E10" s="26">
        <f>SUM(E6:E9)</f>
        <v>82740326.900000006</v>
      </c>
      <c r="F10" s="27"/>
      <c r="G10" s="14"/>
      <c r="H10" s="57"/>
      <c r="I10" s="57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4"/>
      <c r="I11" s="54"/>
      <c r="J11" s="28"/>
      <c r="K11" s="28"/>
      <c r="L11" s="28"/>
    </row>
    <row r="12" spans="1:12" s="29" customFormat="1" ht="196.5" customHeight="1" x14ac:dyDescent="0.2">
      <c r="A12" s="58" t="s">
        <v>16</v>
      </c>
      <c r="B12" s="58"/>
      <c r="C12" s="58"/>
      <c r="D12" s="58"/>
      <c r="E12" s="58"/>
      <c r="F12" s="58"/>
      <c r="G12" s="58"/>
      <c r="H12" s="58"/>
      <c r="I12" s="58"/>
      <c r="J12" s="58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4"/>
      <c r="I13" s="54"/>
      <c r="J13" s="28"/>
      <c r="K13" s="28"/>
      <c r="L13" s="28"/>
    </row>
    <row r="14" spans="1:12" s="34" customFormat="1" ht="0.75" hidden="1" customHeight="1" x14ac:dyDescent="0.3">
      <c r="A14" s="59"/>
      <c r="B14" s="60"/>
      <c r="C14" s="60"/>
      <c r="D14" s="60"/>
      <c r="E14" s="60"/>
      <c r="F14" s="60"/>
      <c r="G14" s="60"/>
      <c r="H14" s="60"/>
    </row>
    <row r="15" spans="1:12" s="34" customFormat="1" ht="37.5" customHeight="1" x14ac:dyDescent="0.2">
      <c r="A15" s="61" t="s">
        <v>10</v>
      </c>
      <c r="B15" s="61"/>
      <c r="C15" s="61"/>
      <c r="D15" s="61"/>
      <c r="E15" s="61"/>
      <c r="F15" s="61"/>
      <c r="G15" s="61"/>
      <c r="H15" s="61"/>
      <c r="I15" s="61"/>
    </row>
    <row r="16" spans="1:12" s="35" customFormat="1" ht="48.75" customHeight="1" x14ac:dyDescent="0.2">
      <c r="A16" s="62"/>
      <c r="B16" s="62"/>
      <c r="C16" s="62"/>
      <c r="D16" s="62"/>
      <c r="E16" s="62"/>
      <c r="F16" s="62"/>
      <c r="G16" s="50"/>
      <c r="H16" s="50"/>
    </row>
    <row r="17" spans="1:10" s="35" customFormat="1" ht="49.5" customHeight="1" x14ac:dyDescent="0.25">
      <c r="A17" s="55"/>
      <c r="B17" s="55"/>
      <c r="C17" s="55"/>
      <c r="D17" s="55"/>
      <c r="E17" s="55"/>
      <c r="F17" s="55"/>
      <c r="G17" s="36"/>
      <c r="H17" s="36"/>
    </row>
    <row r="18" spans="1:10" s="35" customFormat="1" ht="49.5" customHeight="1" x14ac:dyDescent="0.25">
      <c r="A18" s="55"/>
      <c r="B18" s="55"/>
      <c r="C18" s="55"/>
      <c r="D18" s="55"/>
      <c r="E18" s="55"/>
      <c r="F18" s="55"/>
      <c r="G18" s="36"/>
      <c r="H18" s="36"/>
    </row>
    <row r="19" spans="1:10" s="35" customFormat="1" ht="49.5" customHeight="1" x14ac:dyDescent="0.25">
      <c r="A19" s="55"/>
      <c r="B19" s="55"/>
      <c r="C19" s="55"/>
      <c r="D19" s="55"/>
      <c r="E19" s="55"/>
      <c r="F19" s="55"/>
      <c r="G19" s="37"/>
      <c r="H19" s="37"/>
    </row>
    <row r="20" spans="1:10" s="35" customFormat="1" ht="49.5" hidden="1" customHeight="1" x14ac:dyDescent="0.25">
      <c r="A20" s="55"/>
      <c r="B20" s="55"/>
      <c r="C20" s="55"/>
      <c r="D20" s="55"/>
      <c r="E20" s="55"/>
      <c r="F20" s="51"/>
      <c r="G20" s="36"/>
      <c r="H20" s="36"/>
    </row>
    <row r="21" spans="1:10" s="35" customFormat="1" ht="49.5" customHeight="1" x14ac:dyDescent="0.25">
      <c r="A21" s="55"/>
      <c r="B21" s="55"/>
      <c r="C21" s="55"/>
      <c r="D21" s="55"/>
      <c r="E21" s="55"/>
      <c r="F21" s="55"/>
      <c r="G21" s="37"/>
      <c r="H21" s="37"/>
      <c r="I21" s="38"/>
      <c r="J21" s="38"/>
    </row>
    <row r="22" spans="1:10" hidden="1" x14ac:dyDescent="0.2">
      <c r="A22" s="53"/>
      <c r="B22" s="53"/>
      <c r="C22" s="53"/>
      <c r="D22" s="53"/>
      <c r="E22" s="53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7" right="0" top="0" bottom="0" header="0" footer="0"/>
  <pageSetup paperSize="9" scale="32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G5" sqref="G5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2" t="s">
        <v>20</v>
      </c>
      <c r="B2" s="83"/>
      <c r="C2" s="83"/>
      <c r="D2" s="83"/>
      <c r="E2" s="83"/>
      <c r="F2" s="83"/>
      <c r="G2" s="83"/>
      <c r="H2" s="83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4" t="s">
        <v>11</v>
      </c>
      <c r="B4" s="85"/>
      <c r="C4" s="85"/>
      <c r="D4" s="85"/>
      <c r="E4" s="85"/>
      <c r="F4" s="86"/>
      <c r="G4" s="44" t="s">
        <v>12</v>
      </c>
      <c r="H4" s="44" t="s">
        <v>13</v>
      </c>
    </row>
    <row r="5" spans="1:8" ht="80.25" customHeight="1" x14ac:dyDescent="0.2">
      <c r="A5" s="87" t="s">
        <v>21</v>
      </c>
      <c r="B5" s="88"/>
      <c r="C5" s="88"/>
      <c r="D5" s="88"/>
      <c r="E5" s="88"/>
      <c r="F5" s="88"/>
      <c r="G5" s="45">
        <f>145207021.3*75%</f>
        <v>108905265.97500001</v>
      </c>
      <c r="H5" s="46">
        <f>'[1]Интернет л.1'!$C$10</f>
        <v>66588038.71305</v>
      </c>
    </row>
    <row r="6" spans="1:8" ht="80.25" customHeight="1" x14ac:dyDescent="0.2">
      <c r="A6" s="89" t="s">
        <v>22</v>
      </c>
      <c r="B6" s="90"/>
      <c r="C6" s="90"/>
      <c r="D6" s="90"/>
      <c r="E6" s="90"/>
      <c r="F6" s="91"/>
      <c r="G6" s="45">
        <v>4345713.5</v>
      </c>
      <c r="H6" s="46">
        <v>2420153.14922</v>
      </c>
    </row>
    <row r="7" spans="1:8" ht="80.25" customHeight="1" x14ac:dyDescent="0.2">
      <c r="A7" s="89" t="s">
        <v>14</v>
      </c>
      <c r="B7" s="90"/>
      <c r="C7" s="90"/>
      <c r="D7" s="90"/>
      <c r="E7" s="90"/>
      <c r="F7" s="91"/>
      <c r="G7" s="45">
        <v>58</v>
      </c>
      <c r="H7" s="47">
        <f>'[1]Интернет л.1'!$C$10/145207021.3*100</f>
        <v>45.857313315089669</v>
      </c>
    </row>
    <row r="8" spans="1:8" ht="80.25" customHeight="1" thickBot="1" x14ac:dyDescent="0.25">
      <c r="A8" s="92" t="s">
        <v>15</v>
      </c>
      <c r="B8" s="93"/>
      <c r="C8" s="93"/>
      <c r="D8" s="93"/>
      <c r="E8" s="93"/>
      <c r="F8" s="93"/>
      <c r="G8" s="48">
        <v>45</v>
      </c>
      <c r="H8" s="49">
        <f>('[1]Интернет л.1'!$C$7+'[1]Интернет л.1'!$C$8)/145207021.3*100</f>
        <v>26.927072568494314</v>
      </c>
    </row>
    <row r="9" spans="1:8" ht="18" customHeight="1" x14ac:dyDescent="0.2"/>
    <row r="10" spans="1:8" ht="42.75" customHeight="1" x14ac:dyDescent="0.2">
      <c r="A10" s="81" t="s">
        <v>23</v>
      </c>
      <c r="B10" s="81"/>
      <c r="C10" s="81"/>
      <c r="D10" s="81"/>
      <c r="E10" s="81"/>
      <c r="F10" s="81"/>
      <c r="G10" s="81"/>
      <c r="H10" s="81"/>
    </row>
  </sheetData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dcterms:created xsi:type="dcterms:W3CDTF">2020-06-01T14:26:48Z</dcterms:created>
  <dcterms:modified xsi:type="dcterms:W3CDTF">2020-08-05T07:54:00Z</dcterms:modified>
</cp:coreProperties>
</file>