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14" r:id="rId1"/>
    <sheet name="Интернет л.2" sheetId="16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16" l="1"/>
  <c r="H7" i="16"/>
  <c r="H5" i="16"/>
  <c r="G5" i="16"/>
  <c r="D11" i="14" l="1"/>
  <c r="E10" i="14"/>
  <c r="B10" i="14"/>
  <c r="C9" i="14"/>
  <c r="C10" i="14" s="1"/>
  <c r="D10" i="14" s="1"/>
  <c r="D8" i="14"/>
  <c r="D7" i="14"/>
  <c r="D6" i="14"/>
  <c r="D9" i="14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<sst xmlns="http://schemas.openxmlformats.org/spreadsheetml/2006/main" count="24" uniqueCount="24">
  <si>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</si>
  <si>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</si>
  <si>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</si>
  <si>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</si>
  <si>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</si>
  <si>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</si>
  <si>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</si>
  <si>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</si>
  <si>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</si>
  <si>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</si>
  <si>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</si>
  <si>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</si>
  <si>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</si>
  <si>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</si>
  <si>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</si>
  <si>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</si>
  <si>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</si>
  <si>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01.12.2020 г.</t>
  </si>
  <si>
    <t>Динамика по государственному долгу
 за период с 01.01.20г. по 01.12.20г.</t>
  </si>
  <si>
    <t>Госдолг
на 01.12.2020</t>
  </si>
  <si>
    <t>Информация по исполнению лимитов/ограничений по государственному долгу на 01.12.2020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</si>
  <si>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01.12.2020 г. не превышены.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</si>
  <si>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01.12.2020 г. по сравнению с 01.01.2020 г. произошло за счёт: 
-  уменьшения объёма основного долга  по   кредитам коммерческих банков произошло за счёт досрочного погашения  кредитов коммерческих банков;
-  уменьшение объёма по государственным ценным бумагам за счет погашения части основного долга по облигационному займу 2013г., 2015г., 2016 г.,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</si>
  <si>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26.11.2020г. №133-З)),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</si>
</sst>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18954967.5</c:v>
                </c:pt>
                <c:pt idx="1">
                  <c:v>41500000</c:v>
                </c:pt>
                <c:pt idx="2">
                  <c:v>2500000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([2]Приложение№1!$FI$2,[2]Приложение№1!$FU$2:$GG$2)</c:f>
              <c:strCache>
                <c:ptCount val="14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01.11.20г.</c:v>
                </c:pt>
                <c:pt idx="12">
                  <c:v>01.12.20г.</c:v>
                </c:pt>
                <c:pt idx="13">
                  <c:v>01.01.21г.
(прогноз)</c:v>
                </c:pt>
              </c:strCache>
            </c:strRef>
          </c:cat>
          <c:val>
            <c:numRef>
              <c:f>([2]Приложение№1!$FI$3,[2]Приложение№1!$FU$3:$GG$3)</c:f>
              <c:numCache>
                <c:formatCode>General</c:formatCode>
                <c:ptCount val="14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27303300.46305</c:v>
                </c:pt>
                <c:pt idx="10">
                  <c:v>27303300.46305</c:v>
                </c:pt>
                <c:pt idx="11">
                  <c:v>27303300.46305</c:v>
                </c:pt>
                <c:pt idx="12">
                  <c:v>18954967.46305</c:v>
                </c:pt>
                <c:pt idx="13">
                  <c:v>18954967.5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([2]Приложение№1!$FI$2,[2]Приложение№1!$FU$2:$GG$2)</c:f>
              <c:strCache>
                <c:ptCount val="14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01.11.20г.</c:v>
                </c:pt>
                <c:pt idx="12">
                  <c:v>01.12.20г.</c:v>
                </c:pt>
                <c:pt idx="13">
                  <c:v>01.01.21г.
(прогноз)</c:v>
                </c:pt>
              </c:strCache>
            </c:strRef>
          </c:cat>
          <c:val>
            <c:numRef>
              <c:f>([2]Приложение№1!$FI$24,[2]Приложение№1!$FU$24:$GG$24)</c:f>
              <c:numCache>
                <c:formatCode>General</c:formatCode>
                <c:ptCount val="14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39100000</c:v>
                </c:pt>
                <c:pt idx="9">
                  <c:v>34000000</c:v>
                </c:pt>
                <c:pt idx="10">
                  <c:v>34000000</c:v>
                </c:pt>
                <c:pt idx="11">
                  <c:v>31500000</c:v>
                </c:pt>
                <c:pt idx="12">
                  <c:v>41500000</c:v>
                </c:pt>
                <c:pt idx="13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([2]Приложение№1!$FI$2,[2]Приложение№1!$FU$2:$GG$2)</c:f>
              <c:strCache>
                <c:ptCount val="14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01.11.20г.</c:v>
                </c:pt>
                <c:pt idx="12">
                  <c:v>01.12.20г.</c:v>
                </c:pt>
                <c:pt idx="13">
                  <c:v>01.01.21г.
(прогноз)</c:v>
                </c:pt>
              </c:strCache>
            </c:strRef>
          </c:cat>
          <c:val>
            <c:numRef>
              <c:f>([2]Приложение№1!$FI$41,[2]Приложение№1!$FU$41:$GG$41)</c:f>
              <c:numCache>
                <c:formatCode>General</c:formatCode>
                <c:ptCount val="14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184738.25</c:v>
                </c:pt>
                <c:pt idx="10">
                  <c:v>184738.25</c:v>
                </c:pt>
                <c:pt idx="11">
                  <c:v>184738.25</c:v>
                </c:pt>
                <c:pt idx="12">
                  <c:v>184738.25</c:v>
                </c:pt>
                <c:pt idx="13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([2]Приложение№1!$FI$2,[2]Приложение№1!$FU$2:$GG$2)</c:f>
              <c:strCache>
                <c:ptCount val="14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01.11.20г.</c:v>
                </c:pt>
                <c:pt idx="12">
                  <c:v>01.12.20г.</c:v>
                </c:pt>
                <c:pt idx="13">
                  <c:v>01.01.21г.
(прогноз)</c:v>
                </c:pt>
              </c:strCache>
            </c:strRef>
          </c:cat>
          <c:val>
            <c:numRef>
              <c:f>([2]Приложение№1!$FI$40,[2]Приложение№1!$FU$40:$GG$40)</c:f>
              <c:numCache>
                <c:formatCode>General</c:formatCode>
                <c:ptCount val="14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10848333</c:v>
                </c:pt>
                <c:pt idx="12">
                  <c:v>2500000</c:v>
                </c:pt>
                <c:pt idx="13">
                  <c:v>22225858.300000001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1008000"/>
        <c:axId val="92930816"/>
        <c:axId val="0"/>
      </c:bar3DChart>
      <c:catAx>
        <c:axId val="910080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2930816"/>
        <c:crosses val="autoZero"/>
        <c:auto val="1"/>
        <c:lblAlgn val="ctr"/>
        <c:lblOffset val="100"/>
        <c:noMultiLvlLbl val="0"/>
      </c:catAx>
      <c:valAx>
        <c:axId val="9293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008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41500000</v>
          </cell>
        </row>
        <row r="8">
          <cell r="C8">
            <v>2500000</v>
          </cell>
        </row>
        <row r="10">
          <cell r="C10">
            <v>63139705.649999999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01.09.20г.</v>
          </cell>
          <cell r="GD2" t="str">
            <v>01.10.20г.</v>
          </cell>
          <cell r="GE2" t="str">
            <v>01.11.20г.</v>
          </cell>
          <cell r="GF2" t="str">
            <v>01.12.20г.</v>
          </cell>
          <cell r="GG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27303300.46305</v>
          </cell>
          <cell r="GD3">
            <v>27303300.46305</v>
          </cell>
          <cell r="GE3">
            <v>27303300.46305</v>
          </cell>
          <cell r="GF3">
            <v>18954967.46305</v>
          </cell>
          <cell r="GG3">
            <v>18954967.5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34000000</v>
          </cell>
          <cell r="GD24">
            <v>34000000</v>
          </cell>
          <cell r="GE24">
            <v>31500000</v>
          </cell>
          <cell r="GF24">
            <v>41500000</v>
          </cell>
          <cell r="GG24">
            <v>41500000</v>
          </cell>
        </row>
        <row r="40">
          <cell r="A40" t="str">
            <v>Кредиты коммерческих банков</v>
          </cell>
          <cell r="FI40">
            <v>12219963.75</v>
          </cell>
          <cell r="FU40">
            <v>10291177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10848333</v>
          </cell>
          <cell r="GF40">
            <v>2500000</v>
          </cell>
          <cell r="GG40">
            <v>22225858.300000001</v>
          </cell>
        </row>
        <row r="41">
          <cell r="A41" t="str">
            <v>Государственные гарантии</v>
          </cell>
          <cell r="FI41">
            <v>209872.86</v>
          </cell>
          <cell r="FU41">
            <v>186330.02</v>
          </cell>
          <cell r="FV41">
            <v>184738.25</v>
          </cell>
          <cell r="FW41">
            <v>184738.25</v>
          </cell>
          <cell r="FX41">
            <v>184738.25</v>
          </cell>
          <cell r="FY41">
            <v>184738.25</v>
          </cell>
          <cell r="FZ41">
            <v>184738.25</v>
          </cell>
          <cell r="GA41">
            <v>184738.25</v>
          </cell>
          <cell r="GB41">
            <v>184738.25</v>
          </cell>
          <cell r="GC41">
            <v>184738.25</v>
          </cell>
          <cell r="GD41">
            <v>184738.25</v>
          </cell>
          <cell r="GE41">
            <v>184738.25</v>
          </cell>
          <cell r="GF41">
            <v>184738.25</v>
          </cell>
          <cell r="GG41">
            <v>184738.2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21" zoomScale="40" zoomScaleNormal="75" zoomScaleSheetLayoutView="40" workbookViewId="0">
      <selection activeCell="A15" sqref="A15:I15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2</v>
      </c>
      <c r="F3" s="2"/>
    </row>
    <row r="4" spans="1:12" ht="12.75" customHeight="1" x14ac:dyDescent="0.2">
      <c r="A4" s="61"/>
      <c r="B4" s="69" t="s">
        <v>3</v>
      </c>
      <c r="C4" s="69" t="s">
        <v>19</v>
      </c>
      <c r="D4" s="71" t="s">
        <v>4</v>
      </c>
      <c r="E4" s="67"/>
      <c r="F4" s="73"/>
      <c r="G4" s="52"/>
    </row>
    <row r="5" spans="1:12" ht="91.5" customHeight="1" thickBot="1" x14ac:dyDescent="0.25">
      <c r="A5" s="62"/>
      <c r="B5" s="70"/>
      <c r="C5" s="70"/>
      <c r="D5" s="72"/>
      <c r="E5" s="68"/>
      <c r="F5" s="74"/>
      <c r="G5" s="52"/>
    </row>
    <row r="6" spans="1:12" s="9" customFormat="1" ht="90" customHeight="1" x14ac:dyDescent="0.35">
      <c r="A6" s="3" t="s">
        <v>5</v>
      </c>
      <c r="B6" s="4">
        <v>18954967.5</v>
      </c>
      <c r="C6" s="4">
        <v>18954967.5</v>
      </c>
      <c r="D6" s="5">
        <f>C6-B6</f>
        <v>0</v>
      </c>
      <c r="E6" s="6">
        <v>18954967.5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v>41500000</v>
      </c>
      <c r="D7" s="5">
        <f>C7-B7</f>
        <v>-3800000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v>2500000</v>
      </c>
      <c r="D8" s="5">
        <f>C8-B8</f>
        <v>-7791177</v>
      </c>
      <c r="E8" s="12">
        <v>24564865.5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'[1]Ставки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</f>
        <v>63139705.649999999</v>
      </c>
      <c r="D10" s="25">
        <f>C10-B10+0.1</f>
        <v>-11592768.750000002</v>
      </c>
      <c r="E10" s="26">
        <f>SUM(E6:E9)</f>
        <v>85204571.200000003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96.5" customHeight="1" x14ac:dyDescent="0.2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10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0"/>
      <c r="H16" s="50"/>
    </row>
    <row r="17" spans="1:10" s="35" customFormat="1" ht="49.5" customHeight="1" x14ac:dyDescent="0.25">
      <c r="A17" s="55"/>
      <c r="B17" s="55"/>
      <c r="C17" s="55"/>
      <c r="D17" s="55"/>
      <c r="E17" s="55"/>
      <c r="F17" s="55"/>
      <c r="G17" s="36"/>
      <c r="H17" s="36"/>
    </row>
    <row r="18" spans="1:10" s="35" customFormat="1" ht="49.5" customHeight="1" x14ac:dyDescent="0.25">
      <c r="A18" s="55"/>
      <c r="B18" s="55"/>
      <c r="C18" s="55"/>
      <c r="D18" s="55"/>
      <c r="E18" s="55"/>
      <c r="F18" s="55"/>
      <c r="G18" s="36"/>
      <c r="H18" s="36"/>
    </row>
    <row r="19" spans="1:10" s="35" customFormat="1" ht="49.5" customHeight="1" x14ac:dyDescent="0.25">
      <c r="A19" s="55"/>
      <c r="B19" s="55"/>
      <c r="C19" s="55"/>
      <c r="D19" s="55"/>
      <c r="E19" s="55"/>
      <c r="F19" s="55"/>
      <c r="G19" s="37"/>
      <c r="H19" s="37"/>
    </row>
    <row r="20" spans="1:10" s="35" customFormat="1" ht="49.5" hidden="1" customHeight="1" x14ac:dyDescent="0.25">
      <c r="A20" s="55"/>
      <c r="B20" s="55"/>
      <c r="C20" s="55"/>
      <c r="D20" s="55"/>
      <c r="E20" s="55"/>
      <c r="F20" s="54"/>
      <c r="G20" s="36"/>
      <c r="H20" s="36"/>
    </row>
    <row r="21" spans="1:10" s="35" customFormat="1" ht="49.5" customHeight="1" x14ac:dyDescent="0.25">
      <c r="A21" s="55"/>
      <c r="B21" s="55"/>
      <c r="C21" s="55"/>
      <c r="D21" s="55"/>
      <c r="E21" s="55"/>
      <c r="F21" s="55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A4" zoomScale="70" zoomScaleNormal="70" zoomScaleSheetLayoutView="70" workbookViewId="0">
      <selection activeCell="A6" sqref="A6:F6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20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11</v>
      </c>
      <c r="B4" s="85"/>
      <c r="C4" s="85"/>
      <c r="D4" s="85"/>
      <c r="E4" s="85"/>
      <c r="F4" s="86"/>
      <c r="G4" s="44" t="s">
        <v>12</v>
      </c>
      <c r="H4" s="44" t="s">
        <v>13</v>
      </c>
    </row>
    <row r="5" spans="1:8" ht="80.25" customHeight="1" x14ac:dyDescent="0.2">
      <c r="A5" s="87" t="s">
        <v>16</v>
      </c>
      <c r="B5" s="88"/>
      <c r="C5" s="88"/>
      <c r="D5" s="88"/>
      <c r="E5" s="88"/>
      <c r="F5" s="88"/>
      <c r="G5" s="45">
        <f>144633326.3*75%</f>
        <v>108474994.72500001</v>
      </c>
      <c r="H5" s="46">
        <f>'[2]Интернет л.1'!$C$10</f>
        <v>63139705.649999999</v>
      </c>
    </row>
    <row r="6" spans="1:8" ht="80.25" customHeight="1" x14ac:dyDescent="0.2">
      <c r="A6" s="89" t="s">
        <v>23</v>
      </c>
      <c r="B6" s="90"/>
      <c r="C6" s="90"/>
      <c r="D6" s="90"/>
      <c r="E6" s="90"/>
      <c r="F6" s="91"/>
      <c r="G6" s="45">
        <v>4071479.5</v>
      </c>
      <c r="H6" s="46">
        <v>3527732.7313600001</v>
      </c>
    </row>
    <row r="7" spans="1:8" ht="80.25" customHeight="1" x14ac:dyDescent="0.2">
      <c r="A7" s="89" t="s">
        <v>14</v>
      </c>
      <c r="B7" s="90"/>
      <c r="C7" s="90"/>
      <c r="D7" s="90"/>
      <c r="E7" s="90"/>
      <c r="F7" s="91"/>
      <c r="G7" s="45">
        <v>58</v>
      </c>
      <c r="H7" s="47">
        <f>'[2]Интернет л.1'!$C$10/144633326.3*100</f>
        <v>43.655018705049301</v>
      </c>
    </row>
    <row r="8" spans="1:8" ht="80.25" customHeight="1" thickBot="1" x14ac:dyDescent="0.25">
      <c r="A8" s="92" t="s">
        <v>15</v>
      </c>
      <c r="B8" s="93"/>
      <c r="C8" s="93"/>
      <c r="D8" s="93"/>
      <c r="E8" s="93"/>
      <c r="F8" s="93"/>
      <c r="G8" s="48">
        <v>45</v>
      </c>
      <c r="H8" s="49">
        <f>('[2]Интернет л.1'!$C$7+'[2]Интернет л.1'!$C$8)/144633326.3*100</f>
        <v>30.421757644385998</v>
      </c>
    </row>
    <row r="9" spans="1:8" ht="18" customHeight="1" x14ac:dyDescent="0.2"/>
    <row r="10" spans="1:8" ht="42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2020-12-01T09:08:19Z</cp:lastPrinted>
  <dcterms:created xsi:type="dcterms:W3CDTF">2020-06-01T14:26:48Z</dcterms:created>
  <dcterms:modified xsi:type="dcterms:W3CDTF">2020-12-03T09:00:21Z</dcterms:modified>
</cp:coreProperties>
</file>