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65" windowHeight="11730"/>
  </bookViews>
  <sheets>
    <sheet name="Расходы" sheetId="1" r:id="rId1"/>
  </sheets>
  <externalReferences>
    <externalReference r:id="rId2"/>
  </externalReferences>
  <definedNames>
    <definedName name="Z_2F5E1735_702E_4BDC_A527_932B167F55AA_.wvu.PrintArea" localSheetId="0" hidden="1">Расходы!$A$2:$F$320</definedName>
    <definedName name="Z_2F5E1735_702E_4BDC_A527_932B167F55AA_.wvu.PrintTitles" localSheetId="0" hidden="1">Расходы!$4:$4</definedName>
    <definedName name="Z_2F5E1735_702E_4BDC_A527_932B167F55AA_.wvu.Rows" localSheetId="0" hidden="1">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,Расходы!#REF!</definedName>
    <definedName name="Z_A073BF40_DBEA_11D8_816D_0004757DD25A_.wvu.PrintArea" localSheetId="0" hidden="1">Расходы!$A$2:$F$320</definedName>
    <definedName name="Z_A073BF40_DBEA_11D8_816D_0004757DD25A_.wvu.PrintTitles" localSheetId="0" hidden="1">Расходы!$4:$4</definedName>
    <definedName name="_xlnm.Print_Titles" localSheetId="0">Расходы!$4:$4</definedName>
    <definedName name="_xlnm.Print_Area" localSheetId="0">Расходы!$A$1:$F$317</definedName>
  </definedNames>
  <calcPr calcId="145621"/>
</workbook>
</file>

<file path=xl/calcChain.xml><?xml version="1.0" encoding="utf-8"?>
<calcChain xmlns="http://schemas.openxmlformats.org/spreadsheetml/2006/main">
  <c r="D325" i="1" l="1"/>
  <c r="C325" i="1"/>
  <c r="D317" i="1"/>
  <c r="F317" i="1" s="1"/>
  <c r="C317" i="1"/>
  <c r="F316" i="1"/>
  <c r="E316" i="1"/>
  <c r="F315" i="1"/>
  <c r="E315" i="1"/>
  <c r="F314" i="1"/>
  <c r="E314" i="1"/>
  <c r="F313" i="1"/>
  <c r="E313" i="1"/>
  <c r="F312" i="1"/>
  <c r="E312" i="1"/>
  <c r="D311" i="1"/>
  <c r="F311" i="1" s="1"/>
  <c r="C311" i="1"/>
  <c r="F310" i="1"/>
  <c r="E310" i="1"/>
  <c r="F309" i="1"/>
  <c r="E309" i="1"/>
  <c r="F308" i="1"/>
  <c r="E308" i="1"/>
  <c r="F307" i="1"/>
  <c r="E307" i="1"/>
  <c r="E306" i="1"/>
  <c r="D306" i="1"/>
  <c r="C306" i="1"/>
  <c r="C303" i="1" s="1"/>
  <c r="F305" i="1"/>
  <c r="E305" i="1"/>
  <c r="E304" i="1" s="1"/>
  <c r="D304" i="1"/>
  <c r="F304" i="1" s="1"/>
  <c r="C304" i="1"/>
  <c r="D303" i="1"/>
  <c r="F301" i="1"/>
  <c r="E301" i="1"/>
  <c r="D300" i="1"/>
  <c r="F300" i="1" s="1"/>
  <c r="C300" i="1"/>
  <c r="F299" i="1"/>
  <c r="E299" i="1"/>
  <c r="D298" i="1"/>
  <c r="F298" i="1" s="1"/>
  <c r="C298" i="1"/>
  <c r="D297" i="1"/>
  <c r="F297" i="1" s="1"/>
  <c r="C297" i="1"/>
  <c r="D296" i="1"/>
  <c r="F296" i="1" s="1"/>
  <c r="C296" i="1"/>
  <c r="F294" i="1"/>
  <c r="E294" i="1"/>
  <c r="D293" i="1"/>
  <c r="F293" i="1" s="1"/>
  <c r="C293" i="1"/>
  <c r="F292" i="1"/>
  <c r="E292" i="1"/>
  <c r="F291" i="1"/>
  <c r="E291" i="1"/>
  <c r="F290" i="1"/>
  <c r="E290" i="1"/>
  <c r="E289" i="1"/>
  <c r="D289" i="1"/>
  <c r="C289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E281" i="1"/>
  <c r="D281" i="1"/>
  <c r="C281" i="1"/>
  <c r="F280" i="1"/>
  <c r="E280" i="1"/>
  <c r="E279" i="1" s="1"/>
  <c r="D279" i="1"/>
  <c r="F279" i="1" s="1"/>
  <c r="C279" i="1"/>
  <c r="F277" i="1"/>
  <c r="E277" i="1"/>
  <c r="F276" i="1"/>
  <c r="E276" i="1"/>
  <c r="E275" i="1"/>
  <c r="D275" i="1"/>
  <c r="C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E267" i="1" s="1"/>
  <c r="D267" i="1"/>
  <c r="F267" i="1" s="1"/>
  <c r="C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E259" i="1"/>
  <c r="D259" i="1"/>
  <c r="C259" i="1"/>
  <c r="F258" i="1"/>
  <c r="E258" i="1"/>
  <c r="F257" i="1"/>
  <c r="E257" i="1"/>
  <c r="F256" i="1"/>
  <c r="E256" i="1"/>
  <c r="E255" i="1" s="1"/>
  <c r="D255" i="1"/>
  <c r="F255" i="1" s="1"/>
  <c r="C255" i="1"/>
  <c r="F254" i="1"/>
  <c r="E254" i="1"/>
  <c r="E253" i="1"/>
  <c r="D253" i="1"/>
  <c r="C253" i="1"/>
  <c r="F251" i="1"/>
  <c r="E251" i="1"/>
  <c r="F250" i="1"/>
  <c r="E250" i="1"/>
  <c r="E249" i="1" s="1"/>
  <c r="D249" i="1"/>
  <c r="F249" i="1" s="1"/>
  <c r="C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E240" i="1"/>
  <c r="D240" i="1"/>
  <c r="C240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E216" i="1"/>
  <c r="D216" i="1"/>
  <c r="C216" i="1"/>
  <c r="F215" i="1"/>
  <c r="E215" i="1"/>
  <c r="E214" i="1" s="1"/>
  <c r="D214" i="1"/>
  <c r="F214" i="1" s="1"/>
  <c r="C214" i="1"/>
  <c r="E213" i="1"/>
  <c r="F212" i="1"/>
  <c r="E212" i="1"/>
  <c r="F211" i="1"/>
  <c r="E211" i="1"/>
  <c r="E210" i="1" s="1"/>
  <c r="D210" i="1"/>
  <c r="F210" i="1" s="1"/>
  <c r="C210" i="1"/>
  <c r="F209" i="1"/>
  <c r="E209" i="1"/>
  <c r="F208" i="1"/>
  <c r="E208" i="1"/>
  <c r="E207" i="1"/>
  <c r="D207" i="1"/>
  <c r="C207" i="1"/>
  <c r="F206" i="1"/>
  <c r="E206" i="1"/>
  <c r="F205" i="1"/>
  <c r="E205" i="1"/>
  <c r="F204" i="1"/>
  <c r="E204" i="1"/>
  <c r="F203" i="1"/>
  <c r="E203" i="1"/>
  <c r="F202" i="1"/>
  <c r="E202" i="1"/>
  <c r="E201" i="1"/>
  <c r="E200" i="1"/>
  <c r="E199" i="1"/>
  <c r="E198" i="1"/>
  <c r="F197" i="1"/>
  <c r="E197" i="1"/>
  <c r="F196" i="1"/>
  <c r="E196" i="1"/>
  <c r="D195" i="1"/>
  <c r="C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E173" i="1" s="1"/>
  <c r="D173" i="1"/>
  <c r="F173" i="1" s="1"/>
  <c r="C173" i="1"/>
  <c r="F172" i="1"/>
  <c r="E172" i="1"/>
  <c r="C171" i="1"/>
  <c r="E171" i="1" s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D158" i="1"/>
  <c r="C158" i="1"/>
  <c r="F157" i="1"/>
  <c r="E157" i="1"/>
  <c r="E156" i="1" s="1"/>
  <c r="D156" i="1"/>
  <c r="F156" i="1" s="1"/>
  <c r="C156" i="1"/>
  <c r="E155" i="1"/>
  <c r="F154" i="1"/>
  <c r="E154" i="1"/>
  <c r="F153" i="1"/>
  <c r="E153" i="1"/>
  <c r="F152" i="1"/>
  <c r="E152" i="1"/>
  <c r="F151" i="1"/>
  <c r="E151" i="1"/>
  <c r="F150" i="1"/>
  <c r="E150" i="1"/>
  <c r="E149" i="1" s="1"/>
  <c r="D149" i="1"/>
  <c r="F149" i="1" s="1"/>
  <c r="C149" i="1"/>
  <c r="F148" i="1"/>
  <c r="E148" i="1"/>
  <c r="E147" i="1"/>
  <c r="D147" i="1"/>
  <c r="C147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E139" i="1" s="1"/>
  <c r="D139" i="1"/>
  <c r="F139" i="1" s="1"/>
  <c r="C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E117" i="1"/>
  <c r="D117" i="1"/>
  <c r="C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E107" i="1" s="1"/>
  <c r="D107" i="1"/>
  <c r="F107" i="1" s="1"/>
  <c r="C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E97" i="1"/>
  <c r="D97" i="1"/>
  <c r="C97" i="1"/>
  <c r="F96" i="1"/>
  <c r="E96" i="1"/>
  <c r="E95" i="1" s="1"/>
  <c r="D95" i="1"/>
  <c r="F95" i="1" s="1"/>
  <c r="C95" i="1"/>
  <c r="F94" i="1"/>
  <c r="E94" i="1"/>
  <c r="F93" i="1"/>
  <c r="E93" i="1"/>
  <c r="F92" i="1"/>
  <c r="E92" i="1"/>
  <c r="F91" i="1"/>
  <c r="E91" i="1"/>
  <c r="F90" i="1"/>
  <c r="E90" i="1"/>
  <c r="F89" i="1"/>
  <c r="E89" i="1"/>
  <c r="E88" i="1"/>
  <c r="D88" i="1"/>
  <c r="C88" i="1"/>
  <c r="F87" i="1"/>
  <c r="E87" i="1"/>
  <c r="F86" i="1"/>
  <c r="E86" i="1"/>
  <c r="F85" i="1"/>
  <c r="E85" i="1"/>
  <c r="E84" i="1" s="1"/>
  <c r="D84" i="1"/>
  <c r="F84" i="1" s="1"/>
  <c r="C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E75" i="1"/>
  <c r="D75" i="1"/>
  <c r="C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E63" i="1" s="1"/>
  <c r="D63" i="1"/>
  <c r="F63" i="1" s="1"/>
  <c r="C63" i="1"/>
  <c r="F62" i="1"/>
  <c r="E62" i="1"/>
  <c r="F61" i="1"/>
  <c r="E61" i="1"/>
  <c r="F60" i="1"/>
  <c r="E60" i="1"/>
  <c r="F59" i="1"/>
  <c r="E59" i="1"/>
  <c r="E58" i="1"/>
  <c r="D58" i="1"/>
  <c r="C58" i="1"/>
  <c r="C7" i="1" s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E38" i="1" s="1"/>
  <c r="D38" i="1"/>
  <c r="F38" i="1" s="1"/>
  <c r="C38" i="1"/>
  <c r="F37" i="1"/>
  <c r="E37" i="1"/>
  <c r="F36" i="1"/>
  <c r="E36" i="1"/>
  <c r="F35" i="1"/>
  <c r="E35" i="1"/>
  <c r="E34" i="1"/>
  <c r="D34" i="1"/>
  <c r="C34" i="1"/>
  <c r="E33" i="1"/>
  <c r="F32" i="1"/>
  <c r="E32" i="1"/>
  <c r="F31" i="1"/>
  <c r="E31" i="1"/>
  <c r="F30" i="1"/>
  <c r="E30" i="1"/>
  <c r="E29" i="1"/>
  <c r="D29" i="1"/>
  <c r="C29" i="1"/>
  <c r="C6" i="1" s="1"/>
  <c r="C322" i="1" s="1"/>
  <c r="C326" i="1" s="1"/>
  <c r="F27" i="1"/>
  <c r="E27" i="1"/>
  <c r="E26" i="1" s="1"/>
  <c r="D26" i="1"/>
  <c r="F26" i="1" s="1"/>
  <c r="C26" i="1"/>
  <c r="D25" i="1"/>
  <c r="F25" i="1" s="1"/>
  <c r="C25" i="1"/>
  <c r="D24" i="1"/>
  <c r="F24" i="1" s="1"/>
  <c r="C24" i="1"/>
  <c r="E23" i="1"/>
  <c r="F22" i="1"/>
  <c r="E22" i="1"/>
  <c r="E20" i="1" s="1"/>
  <c r="F21" i="1"/>
  <c r="E21" i="1"/>
  <c r="D20" i="1"/>
  <c r="F20" i="1" s="1"/>
  <c r="C20" i="1"/>
  <c r="E19" i="1"/>
  <c r="D19" i="1"/>
  <c r="F19" i="1" s="1"/>
  <c r="F18" i="1"/>
  <c r="E18" i="1"/>
  <c r="F17" i="1"/>
  <c r="E17" i="1"/>
  <c r="F16" i="1"/>
  <c r="E16" i="1"/>
  <c r="F15" i="1"/>
  <c r="E15" i="1"/>
  <c r="E14" i="1"/>
  <c r="D14" i="1"/>
  <c r="C14" i="1"/>
  <c r="F13" i="1"/>
  <c r="E13" i="1"/>
  <c r="F12" i="1"/>
  <c r="E12" i="1"/>
  <c r="F11" i="1"/>
  <c r="E11" i="1"/>
  <c r="F10" i="1"/>
  <c r="E10" i="1"/>
  <c r="E9" i="1" s="1"/>
  <c r="D9" i="1"/>
  <c r="F9" i="1" s="1"/>
  <c r="C9" i="1"/>
  <c r="D7" i="1"/>
  <c r="D6" i="1"/>
  <c r="D322" i="1" s="1"/>
  <c r="F303" i="1" l="1"/>
  <c r="F14" i="1"/>
  <c r="E25" i="1"/>
  <c r="E24" i="1" s="1"/>
  <c r="F29" i="1"/>
  <c r="F34" i="1"/>
  <c r="F58" i="1"/>
  <c r="F75" i="1"/>
  <c r="F88" i="1"/>
  <c r="F97" i="1"/>
  <c r="F117" i="1"/>
  <c r="F147" i="1"/>
  <c r="F158" i="1"/>
  <c r="F195" i="1"/>
  <c r="E195" i="1"/>
  <c r="F207" i="1"/>
  <c r="F216" i="1"/>
  <c r="F240" i="1"/>
  <c r="F253" i="1"/>
  <c r="F259" i="1"/>
  <c r="F275" i="1"/>
  <c r="F281" i="1"/>
  <c r="F289" i="1"/>
  <c r="E293" i="1"/>
  <c r="E298" i="1"/>
  <c r="E300" i="1"/>
  <c r="F306" i="1"/>
  <c r="E317" i="1"/>
  <c r="E311" i="1" s="1"/>
  <c r="E303" i="1" s="1"/>
  <c r="F7" i="1"/>
  <c r="E158" i="1"/>
  <c r="E7" i="1" s="1"/>
  <c r="D326" i="1"/>
  <c r="F322" i="1"/>
  <c r="F171" i="1"/>
  <c r="F6" i="1"/>
  <c r="E297" i="1" l="1"/>
  <c r="E296" i="1" s="1"/>
  <c r="E6" i="1" s="1"/>
  <c r="E322" i="1" s="1"/>
</calcChain>
</file>

<file path=xl/sharedStrings.xml><?xml version="1.0" encoding="utf-8"?>
<sst xmlns="http://schemas.openxmlformats.org/spreadsheetml/2006/main" count="384" uniqueCount="358">
  <si>
    <t>С П Р А В К А</t>
  </si>
  <si>
    <t>об исполнении областного бюджета по расходам за 2020 год</t>
  </si>
  <si>
    <t>тыс.рублей</t>
  </si>
  <si>
    <t>Классификация</t>
  </si>
  <si>
    <t xml:space="preserve">Наименование  </t>
  </si>
  <si>
    <t xml:space="preserve">Уточненный план              на 2020 год </t>
  </si>
  <si>
    <t>Исполнено за            2020 год</t>
  </si>
  <si>
    <t>Остаток от уточненного плана</t>
  </si>
  <si>
    <t>% исполн.  к уточн. плану</t>
  </si>
  <si>
    <t>РАСХОДЫ   бюджета,   всего</t>
  </si>
  <si>
    <t>в том числе дотации, субвенции, субсидии и иные межбюджетные трансферты муниципальным районам и городским округам</t>
  </si>
  <si>
    <t>0100</t>
  </si>
  <si>
    <t>1. ОБЩЕГОСУДАРСТВЕННЫЕ ВОПРОСЫ</t>
  </si>
  <si>
    <t>0102</t>
  </si>
  <si>
    <t>1.1. Функционирование высшего должностного лица субъекта Российской Федерации и муниципального образования</t>
  </si>
  <si>
    <t>0103</t>
  </si>
  <si>
    <t>1.2.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</si>
  <si>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</si>
  <si>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1.3.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</si>
  <si>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</si>
  <si>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1.4. Судебная система</t>
  </si>
  <si>
    <t>в том числе:</t>
  </si>
  <si>
    <t>1.4.1.Субвенции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</si>
  <si>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0106</t>
  </si>
  <si>
    <t>1.5. 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</si>
  <si>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</si>
  <si>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1.6. Обеспечение проведения выборов и референдумов</t>
  </si>
  <si>
    <t>0111</t>
  </si>
  <si>
    <t>1.7. Резервные  фонды</t>
  </si>
  <si>
    <t>0113</t>
  </si>
  <si>
    <t>1.8. Другие общегосударственные вопросы</t>
  </si>
  <si>
    <t>1.8.1. Субвенции на реализацию полномочий по составлению протоколов об административных правонарушениях, посягающих на общественный порядок и общественную безопасность, передаваемых Министерству внутренних дел Российской Федерации</t>
  </si>
  <si>
    <t>1.8.2. Иные межбюджетные трансферты</t>
  </si>
  <si>
    <t>0200</t>
  </si>
  <si>
    <t>2. НАЦИОНАЛЬНАЯ ОБОРОНА</t>
  </si>
  <si>
    <t>0203</t>
  </si>
  <si>
    <t>2.1. Мобилизационная и вневойсковая подготовка</t>
  </si>
  <si>
    <t>2.1.1. Субвенции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</si>
  <si>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</si>
  <si>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3. НАЦИОНАЛЬНАЯ БЕЗОПАСНОСТЬ И  ПРАВООХРАНИТЕЛЬНАЯ  ДЕЯТЕЛЬНОСТЬ  </t>
  </si>
  <si>
    <t>0309</t>
  </si>
  <si>
    <t>3.1. Защита населения и территории от чрезвычайных ситуаций природного и техногенного характера, гражданская оборона</t>
  </si>
  <si>
    <t>0310</t>
  </si>
  <si>
    <t xml:space="preserve">3.2. Обеспечение пожарной безопасности </t>
  </si>
  <si>
    <t>0311</t>
  </si>
  <si>
    <t>3.3. Миграционная политика</t>
  </si>
  <si>
    <t>0400</t>
  </si>
  <si>
    <t>4. НАЦИОНАЛЬНАЯ ЭКОНОМИКА</t>
  </si>
  <si>
    <t>0401</t>
  </si>
  <si>
    <t>4.1. Общеэкономические вопросы</t>
  </si>
  <si>
    <t>0402</t>
  </si>
  <si>
    <t>4.2. Топливно-энергетический комплекс</t>
  </si>
  <si>
    <t>0405</t>
  </si>
  <si>
    <t>4.4. Сельское хозяйство и рыболовство</t>
  </si>
  <si>
    <t>4.4.1. Субвенции на осуществление государственных полномочий по поддержке сельскохозяйственного производства</t>
  </si>
  <si>
    <t>4.4.2. Субвенции на возмещение части затрат на уплату процентов по инвестиционным кредитам (займам) в агропромышленном комплексе за счет средств областного бюджета</t>
  </si>
  <si>
    <t>4.4.3. Субвенции на возмещение части затрат на поддержку  элитного семеноводства за счет средств областного бюджета</t>
  </si>
  <si>
    <t>4.4.4. Субвенции на возмещение части затрат на поддержку племенного животноводства за счет средств областного бюджета</t>
  </si>
  <si>
    <t>4.4.5. 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за счет средств областного бюджета</t>
  </si>
  <si>
    <t>4.4.6.Субвенции на обеспечение прироста сельскохозяйственной продукции собственного производства в рамках приоритетных подотраслей агропромышленного комплекса за счет средств областного бюджета</t>
  </si>
  <si>
    <t>4.4.7. Субвенции на возмещение части затрат на производство сельскохозяйственной продукции гражданами, ведущими личное подсобное хозяйство, за счет средств областного бюджета</t>
  </si>
  <si>
    <t>4.4.8.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обеспечения безопасности сибиреязвенных скотомогильников</t>
  </si>
  <si>
    <t>4.4.9. Субвенции на осуществление полномочий по организации мероприятий при осуществлении деятельности по обращению с животными в части отлова и содержания животных без владельцев</t>
  </si>
  <si>
    <t>4.4.10.Субвенции на возмещение части затрат на развитие мясного скотоводства  за счет средств областного бюджета</t>
  </si>
  <si>
    <t>4.4.11.Субвенции на возмещение части затрат на приобретение оборудования и техники  счет средств областного бюджета</t>
  </si>
  <si>
    <t>4.4.12. Субвенции на возмещение части затрат на поддержку собственного производства молока за счет средств областного бюджета</t>
  </si>
  <si>
    <t>4.4.13. 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за счет средств федерального бюджета</t>
  </si>
  <si>
    <t>4.4.14.Субвенции на обеспечение прироста сельскохозяйственной продукции собственного производства в рамках приоритетных подотраслей агропромышленного комплекса за счет средств федерального бюджета</t>
  </si>
  <si>
    <t>4.4.15. Субвенции на возмещение части затрат на поддержку  элитного семеноводства за счет средств федерального  бюджета</t>
  </si>
  <si>
    <t>4.4.16. Субвенции на возмещение части затрат на поддержку племенного животноводства за счет средств федерального бюджета</t>
  </si>
  <si>
    <t>4.4.17.Субвенции на возмещение части затрат на поддержку собственного производства молока за счет средств федерального бюджета</t>
  </si>
  <si>
    <t>4.4.18. Субвенции на возмещение части затрат на уплату процентов по инвестиционным кредитам (займам) в агропромышленном комплексе за счет средств федерального бюджета</t>
  </si>
  <si>
    <t>0406</t>
  </si>
  <si>
    <t>4.5. Водное хозяйство</t>
  </si>
  <si>
    <t>4.5.1.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</si>
  <si>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 xml:space="preserve">4.5.2. Субсидии на разработку проектно-сметной документации на капитальный ремонт гидротехнических сооружений, находящихся в муниципальной собственности </t>
  </si>
  <si>
    <t>0407</t>
  </si>
  <si>
    <t>4.6. Лесное хозяйство</t>
  </si>
  <si>
    <t>0408</t>
  </si>
  <si>
    <t>4.7. Транспорт</t>
  </si>
  <si>
    <t>4.7.1. Субсидии на финансовое обеспечение затрат предприятий , оказывающих услуги по перевозке пассажиров и багажа метрополитеном на территории Нижегородской области</t>
  </si>
  <si>
    <t>4.7.2. Субсидии на закупку подвижного состава, капитально-восстановительный ремонт (модернизацию) вагонов метрополитена для транспортного обслуживания чемпионата мира по футболу 2018 года</t>
  </si>
  <si>
    <t>4.7.3. Субсидии на приобретение автобусов для предприятий и организаций пассажирского автотранспорта Нижегородской области  для транспортного обслуживания чемпионата мира по футболу 2018 года</t>
  </si>
  <si>
    <t>4.7.4. Субсидии на приобретение автобусов, работающих на компримированном природном газе,  для предприятий и организаций пассажирского автотранспорта Нижегородской области  для транспортного обслуживания чемпионата мира по футболу 2018 года</t>
  </si>
  <si>
    <t>4.7.5.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</si>
  <si>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4.7.6.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федерального  бюджета</t>
  </si>
  <si>
    <t>4.7.7. Субсидии на приобретение автобусов</t>
  </si>
  <si>
    <t xml:space="preserve">4.7.8. Субсидии на закупку подвижного состава для муниципальных транспортных предприятий </t>
  </si>
  <si>
    <t>4.7.9. Субсидии на организацию проезда пассажиров и перевозки легковых автомобилей на паромной переправе через реку Ока в направлении г.Павлово-р.п.Тумботино</t>
  </si>
  <si>
    <t>4.7.10. Субсидии на финансовое обеспечение мероприятий, связанных с предотвращением влияния ухудшения экономической ситуации из-за распространения коронавирусной инфекции (COVID-19) на деятельность транспортных предприятий</t>
  </si>
  <si>
    <t>0409</t>
  </si>
  <si>
    <t>4.8. Дорожное хозяйство (дорожные фонды)</t>
  </si>
  <si>
    <t>4.8.1. Субсидии на обеспечение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</t>
  </si>
  <si>
    <t>4.8.2. Субсидии на капитальный ремонт и ремонт   автомобильных дорог общего пользования  местного значения</t>
  </si>
  <si>
    <t>4.8.3. Субсидии на содержание  автомобильных дорог общего пользования  местного значения</t>
  </si>
  <si>
    <t>4.8.4. Субсидии на проектирование и строительство (реконструкцию) автомобильных дорог общего пользования местного значения муниципальных образований Нижегородской области, в том числе на строительство объектов скоростного внеуличного транспорта</t>
  </si>
  <si>
    <t>4.8.5. Иные межбюджетные трансферты на обеспечение дорожной деятельности за счет средств федерального бюджета</t>
  </si>
  <si>
    <t>4.8.6. Субсидии на проектирование, строительство (реконструкцию)  автомобильных дорог общего пользования местного значения с твердым покрытием, ведущих от сети автомобильных дорог общего пользования к ближайщим общественно значимым объектам сельских населенных пунктов, а также к объектам производства и переработки сельскохозяйственной продукции , за счет средств областного бюджета</t>
  </si>
  <si>
    <t>4.8.7. Субсидии на проектирование, строительство (реконструкцию)  автомобильных дорог общего пользования местного значения с твердым покрытием, ведущих от сети автомобильных дорог общего пользования к ближайщим общественно значимым объектам сельских населенных пунктов, а также к объектам производства и переработки сельскохозяйственной продукции , за счет средств федерального бюджета</t>
  </si>
  <si>
    <t>0410</t>
  </si>
  <si>
    <t>4.9. Связь и информатика</t>
  </si>
  <si>
    <t>4.9.1. Субсидии на обеспечение доступа к системе электронного документооборота</t>
  </si>
  <si>
    <t>4.9.2. Субсидии на реконструкцию муниципального сегмента региональной автоматизированной системы централизованного оповещения населения Нижегородской области</t>
  </si>
  <si>
    <t>0412</t>
  </si>
  <si>
    <t>4.10. Другие вопросы в области национальной экономики</t>
  </si>
  <si>
    <t>4.10.1. Субсидии на материально-техническое обеспечение бизнес-инкубаторов и муниципальных центров (фондов) поддержки предпринимательства</t>
  </si>
  <si>
    <t>4.10.2. Субсидии на реализацию мероприятий по обеспечению удаленных населенных пунктов Нижегородской области товарами первой необходимости (проект "Автолавки в село")</t>
  </si>
  <si>
    <t>4.10.3. Иные межбюджетные трансферты на возмещение части затрат организаций, пострадавших от распространения новой коронавирусной инфекции (COVID-19), на оплату труда работников, за счет средств областного бюджета</t>
  </si>
  <si>
    <t>4.10.4. Иные межбюджетные трансферты на возмещение затрат организаций, пострадавших от распространения новой коронавирусной инфекции (COVID-19), на оплату коммунальных услуг, за счет средств областного бюджета</t>
  </si>
  <si>
    <t>4.10.5. Иные межбюджетные трансферты на поддержку самозанятых граждан, пострадавших от распространения новой коронавирусной инфекции (COVID-19), за счет средств областного бюджета</t>
  </si>
  <si>
    <t>4.10.6.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</si>
  <si>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0500</t>
  </si>
  <si>
    <t>5. ЖИЛИЩНО-КОММУНАЛЬНОЕ ХОЗЯЙСТВО</t>
  </si>
  <si>
    <t>0501</t>
  </si>
  <si>
    <t>5.1. Жилищное хозяйство</t>
  </si>
  <si>
    <t>5.1.1. Субсидии на обеспечение мероприятий по переселению граждан из жилищного фонда за счет средств областного бюджета</t>
  </si>
  <si>
    <t>5.1.2. Субсидии на приобретение жилых помещений для предоставления гражданам, утратившим жилые помещения в результате пожара, по договорам социального найма</t>
  </si>
  <si>
    <t>5.1.3. Субсидии на обеспечение мероприятий по переселению граждан из аварийного жилищного фонда  за счет средств государственной корпорации - Фонда содействия реформированию жилищно-коммунального хозяйства</t>
  </si>
  <si>
    <t>5.1.4. Субсидии на строительство жилого помещения (жилого дома), предоставляемого гражданам Российской Федерации, проживающим на сельских территориях, по договору найма жилого помещения, за счет средств федерального бюджета</t>
  </si>
  <si>
    <t>5.1.5. Субсидии на строительство жилого помещения (жилого дома), предоставляемого гражданам Российской Федерации, проживающим на сельских территориях, по договору найма жилого помещения, за счет средств областного  бюджета</t>
  </si>
  <si>
    <t>5.1.6. Иные межбюджетные трансферты на проведение капитального ремонта  общего имущества в многоквартирных домах,  за счет средств государственной корпорации - Фонда содействия реформированию жилищно-коммунального хозяйства</t>
  </si>
  <si>
    <t>5.1.7. Субсидии на мероприятия по переселению граждан из жилищного фонда, признанного аварийным после 1 января 2017 года</t>
  </si>
  <si>
    <t>5.1.8. Субсидии на осуществление мероприятий по сносу аварийных расселенных многоквартирных жилых домов, расположенных на территории города Нижнего Новгорода в рамках подготовки к празднованию 800-летия города Нижнего Новгорода</t>
  </si>
  <si>
    <t>0502</t>
  </si>
  <si>
    <t>5.2. Коммунальное хозяйство</t>
  </si>
  <si>
    <t>5.2.1.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</si>
  <si>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5.2.2. Субсидии на софинансирование капитальных вложений в объекты газоснабжения</t>
  </si>
  <si>
    <t>5.2.3. Субсидии на обеспечение инженерной  инфраструктурой земельных участков, предназначенных для бесплатного предоставления многодетным семьям для индивидуального жилищного строительства</t>
  </si>
  <si>
    <t>5.2.4. Субсидии на ликвидацию свалок и объектов размещения отходов</t>
  </si>
  <si>
    <t>5.2.5.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федерального  бюджета</t>
  </si>
  <si>
    <t>5.2.6.Субсидии на ликвидацию несанкционированных свалок в границах городов и наиболее опасных объектов накопленного экологического вреда окружающей среде за счет средств областного бюджета</t>
  </si>
  <si>
    <t>5.2.7. Субсидии на создание (обустройство) контейнерных площадок</t>
  </si>
  <si>
    <t>5.2.8. Иные межбюджетные трансферты на приобретение контейнеров и (или) бункеров</t>
  </si>
  <si>
    <t>0503</t>
  </si>
  <si>
    <t>5.3. Благоустройство</t>
  </si>
  <si>
    <t>5.3.1.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областного бюджета</t>
  </si>
  <si>
    <t>5.3.2.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 бюджета</t>
  </si>
  <si>
    <t>5.3.3. Иные межбюджетные трансферты на предоставление грантов на награждение победителей смотра-конкурса на звание "Лучшее муниципальное образование Нижегородской области в сфере благоустройства и дорожной деятельности"</t>
  </si>
  <si>
    <t>5.3.4. Иные межбюджетные трансферты на финансирование мероприятий по подготовке маршрутов следования участников Международного спортивного форума "Россия-спортивная держава"</t>
  </si>
  <si>
    <t>5.3.5. Субсидии на обеспечение мероприятий по обустройству общественных пространств на территории Нижегородской области за счет средств областного бюджета</t>
  </si>
  <si>
    <t>5.3.6. Субсидии на реализацию мероприятий по благоустройству сельских территорий за счет средств федерального бюджета</t>
  </si>
  <si>
    <t>5.3.7. Субсидии на реализацию мероприятий по благоустройству сельских территорий за счет средств областного бюджета</t>
  </si>
  <si>
    <t>5.3.8. Субсидии на благоустройство общественного пространства "Борское Волгоречье"</t>
  </si>
  <si>
    <t>5.3.9.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федерального  бюджета</t>
  </si>
  <si>
    <t>5.3.10.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</si>
  <si>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5.3.11. Субсидии на обустройство и восстановление воинских захоронений за счет средств областного бюджета</t>
  </si>
  <si>
    <t>5.3.12. Субсидии на обустройство и восстановление воинских захоронений за счет средств федерального  бюджета</t>
  </si>
  <si>
    <t>5.3.13. Субсидии на реализацию мероприятий по комплексному благоустройству городского парка "Приокский" города Нижнего Новгорода в рамках подготовки и проведения празднования 800-летия основания г.Нижнего Новгорода за счет средств областного бюджета</t>
  </si>
  <si>
    <t>5.3.14. Субсидии на реализацию мероприятий по комплексному благоустройству городского парка "Приокский" города Нижнего Новгорода в рамках подготовки и проведения празднования 800-летия основания г.Нижнего Новгорода за счет средств федерального бюджета</t>
  </si>
  <si>
    <t>5.3.15. Субсидии на реализацию мероприятий по обустройству и восстановлению памятных мест, посвященных Великой Отечественной войне 1941-1945 гг.</t>
  </si>
  <si>
    <t>5.3.16. Субсидии на софинансирование мероприятий по развитию паломническо-туристического кластера "Арзамас-Дивеево-Саров"</t>
  </si>
  <si>
    <t>5.3.17. Иные межбюджетные трансферты на обустройство общественных пространств</t>
  </si>
  <si>
    <t>5.3.18. Субсидии на обеспечение мероприятий по обустройству общественных пространств в части обеспечения цветочных и зеленых насаждений к 75-й годовщине Победы в Великой Отечественной войне 1941-1945 гг.</t>
  </si>
  <si>
    <t>5.3.19. Иные межбюджетные трансферты на поощрение муниципальных образований – победителей Всероссийского конкурса лучших проектов создания комфортной городской среды</t>
  </si>
  <si>
    <t>5.3.20. Субсидии на реализацию мероприятий по сносу, демонтажу гаражей и сараев, расположенных на территории города Нижнего Новгорода</t>
  </si>
  <si>
    <t>0505</t>
  </si>
  <si>
    <t>5.4. Другие вопросы в области жилищно-коммунального хозяйства</t>
  </si>
  <si>
    <t xml:space="preserve">5.4.1. Субвенция на осуществление полномочий по  созданию административных комиссий в Нижегородской области и на осуществление отдельных  полномочий в области законодательства об административных правонарушениях </t>
  </si>
  <si>
    <t>5.4.2. Субсидии на строительство и реконструкцию (модернизацию) объектов питьевого водоснабжения  за счет средств областного бюджета</t>
  </si>
  <si>
    <t>5.4.3. Субсидии на строительство и реконструкцию (модернизацию) объектов питьевого водоснабжения  за счет средств федерального бюджета</t>
  </si>
  <si>
    <t>5.4.4. Субсидии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застройку, за счет средств областного  бюджета</t>
  </si>
  <si>
    <t>5.4.5. Субсидии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застройку, за счет средств федерального бюджета</t>
  </si>
  <si>
    <t>5.4.6. Иные межбюджетные трансферты на финансовое обеспечение расходов по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 за счет средств федерального бюджета</t>
  </si>
  <si>
    <t>0600</t>
  </si>
  <si>
    <t xml:space="preserve">6. ОХРАНА  ОКРУЖАЮЩЕЙ СРЕДЫ  </t>
  </si>
  <si>
    <t>0602</t>
  </si>
  <si>
    <t>6.1. Сбор, удаление отходов и очистка сточных вод</t>
  </si>
  <si>
    <t>6.1.1. Субсидии на реализацию мероприятий по сокращению доли загрязненных сточных вод за счет средств областного бюджета</t>
  </si>
  <si>
    <t>6.1.2. Субсидии на реализацию мероприятий по сокращению доли загрязненных сточных вод за счет средств федерального бюджета</t>
  </si>
  <si>
    <t>6.1.3. Субсидии на реализацию мероприятий по сокращению доли загрязненных сточных вод за счет средств областного бюджета (проектирование объектов)</t>
  </si>
  <si>
    <t>0603</t>
  </si>
  <si>
    <t>6.2. Охрана объектов растительного и животного мира и среды их обитания</t>
  </si>
  <si>
    <t>0605</t>
  </si>
  <si>
    <t>6.4. Другие вопросы в области охраны окружающей среды</t>
  </si>
  <si>
    <t>0700</t>
  </si>
  <si>
    <t>7. ОБРАЗОВАНИЕ</t>
  </si>
  <si>
    <t>0701</t>
  </si>
  <si>
    <t>7.1. Дошкольное образование</t>
  </si>
  <si>
    <t>7.1.1. Субвенции на исполнение полномочий в сфере общего образования в муниципальных дошкольных образовательных организациях</t>
  </si>
  <si>
    <t>7.1.2. Субвенции на исполнение полномочий по финансовому обеспечению получения дошкольного  образования в частных дошкольных образовательных организациях посредством предоставления указанным образовательным организациям субсидий на возмещение затрат,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</si>
  <si>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7.1.3.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</si>
  <si>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7.1.4.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федерального бюджета</t>
  </si>
  <si>
    <t>7.1.5. Субсидии на организацию работ по строительству (реконструкции) дошкольных образовательных организаций, включая финансирование работ по строительству объектов за счет средств областного бюджета</t>
  </si>
  <si>
    <t>7.1.6. Субсидии на организацию работ по строительству (реконструкции) дошкольных образовательных организаций, включая финансирование работ по строительству объектов за счет средств федерального бюджета</t>
  </si>
  <si>
    <t>7.1.7. Субсидии на капитальный ремонт образовательных организаций, реализующих общеобразовательные программы Нижегородской области</t>
  </si>
  <si>
    <t>7.1.8. Субвенции на исполнение полномочий по финансовому обеспечению осуществления присмотра и ухода за детьми-инвалидами , детьми-сиротами и детьми, оставшимся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</si>
  <si>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7.1.9. Субсидии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</t>
  </si>
  <si>
    <t>7.1.10. Субсидии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федерального бюджета</t>
  </si>
  <si>
    <t>7.1.11. Иные межбюджетные трансферты на финансовое обеспечение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областного бюджета</t>
  </si>
  <si>
    <t>7.1.12. Иные межбюджетные трансферты на финансовое обеспечение мероприятий по созданию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федерального бюджета</t>
  </si>
  <si>
    <t>7.1.13. Иные межбюджетные трансферты</t>
  </si>
  <si>
    <t>0702</t>
  </si>
  <si>
    <t>7.2. Общее образование</t>
  </si>
  <si>
    <t>7.2.1. Субвенции на исполнение полномочий в сфере  общего образования в муниципальных общеобразовательных организациях</t>
  </si>
  <si>
    <t>7.2.2. Субвенции на исполнение полномочий по финансовому обеспечению получения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посредством предоставления указанным образовательным организациям субсидий на возмещение затрат,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</si>
  <si>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7.2.3.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</si>
  <si>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 xml:space="preserve">7.2.4. Субсидии на капитальный ремонт образовательных организаций, реализующих общеобразовательные программы Нижегородской области </t>
  </si>
  <si>
    <t>7.2.5. Субсидии на строительство зданий общеобразовательных организаций за счет средств областного бюджета</t>
  </si>
  <si>
    <t>7.2.6. Субсидии на строительство зданий общеобразовательных организаций за счет средств федерального бюджета</t>
  </si>
  <si>
    <t>7.2.7.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</si>
  <si>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7.2.8. 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</si>
  <si>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7.2.9. Иные межбюджетные трансферты на обеспечение развития информационно-телекоммуникационной инфраструктуры объектов общеобразовательных организаций</t>
  </si>
  <si>
    <t>7.2.10. Субвенции на исполнение полномочий по дополнительному финансовому обеспечению мероприятий по организации двухразового бесплатного питания обучающихся с ограниченными возможностями здоровья, не проживающих в муниципальных организациях, осуществляющих образовательную деятельность по адаптированным основным общеобразовательным программам, в части финансирования стоимости наборов продуктов для организации питания</t>
  </si>
  <si>
    <t>7.2.11. Субвенции на исполнение полномочий по финансовому обеспечению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</si>
  <si>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7.2.12. Субсидии на благоустройство зданий  государственных и муниципальных общеобразовательных   организаций в целях соблюдения требований к воздушно-тепловому режиму, водоснабжению и канализации за счет средств федерального бюджета</t>
  </si>
  <si>
    <t>7.2.13. Субсидии на благоустройство зданий  государственных и муниципальных общеобразовательных   организаций в целях соблюдения требований к воздушно-тепловому режиму, водоснабжению и канализации за счет средств областного бюджета</t>
  </si>
  <si>
    <t>7.2.14. Иные межбюджетные трансферты</t>
  </si>
  <si>
    <t>7.2.15.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федерального бюджета</t>
  </si>
  <si>
    <t>7.2.16. Иные межбюджетные трансферты на финансовое обеспечение деятельности центров образования цифрового и гуманитарного профилей "Точка роста"</t>
  </si>
  <si>
    <t>7.2.17.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 за счет средств федерального бюджета</t>
  </si>
  <si>
    <t>7.2.18.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 за счет средств областного бюджета</t>
  </si>
  <si>
    <t>7.2.19. Субсидии на дополнительное финансовое обеспечение мероприятий по организации бесплатного горячего питания обучающихся, получающих начального общее образование в муниципальных образовательных организациях Нижегородской области</t>
  </si>
  <si>
    <t>7.2.20. Субвенции на исполнение полномочий по финансовому обеспечению выплат ежемесячного денежного вознаграждения за классное руководство педагогическим работникам муниципальных образовательных организаций Нижегородской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</si>
  <si>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0703</t>
  </si>
  <si>
    <t>7.3. Дополнительное образование детей</t>
  </si>
  <si>
    <t>7.3.1. Субсидии на капитальный ремонт объектов образования в рамках Адресной инвестиционной программы Нижегородской области</t>
  </si>
  <si>
    <t>7.3.2. Субсидии на капитальный ремонт муниципальных учреждений культуры  и образовательны организаций, реализующих образовательные программы в области искусства</t>
  </si>
  <si>
    <t>7.3.3. Субсидии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областного бюджета</t>
  </si>
  <si>
    <t>7.3.4. Субсидии на реализацию мероприятий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федерального бюджета</t>
  </si>
  <si>
    <t>7.3.5. Субсидии на модернизацию региональных и муниципальных детских школ искусств по видам искусств за счет средств областного бюджета</t>
  </si>
  <si>
    <t>7.3.6. Субсидии на модернизацию региональных и муниципальных детских школ искусств по видам искусств за счет средств федерального  бюджета</t>
  </si>
  <si>
    <t>7.3.7. Иные межбюджетные трансферты</t>
  </si>
  <si>
    <t>0704</t>
  </si>
  <si>
    <t>7.4. Среднее профессиональное образование</t>
  </si>
  <si>
    <t>0705</t>
  </si>
  <si>
    <t>7.5. Профессиональная подготовка, переподготовка и повышение квалификации</t>
  </si>
  <si>
    <t>0706</t>
  </si>
  <si>
    <t>7.6. Высшее и послевузовское профессиональное образование</t>
  </si>
  <si>
    <t>0707</t>
  </si>
  <si>
    <t>7.7. Молодежная политика и оздоровление детей</t>
  </si>
  <si>
    <t xml:space="preserve">7.7.1. Субвенции на компенсацию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 организации, осуществляющие санаторно- курортную помощь детям в соответствии с имеющейся лицензией, расположенные на территории Российской Федерации </t>
  </si>
  <si>
    <t>0709</t>
  </si>
  <si>
    <t>7.8. Другие вопросы в области образования</t>
  </si>
  <si>
    <t>7.8.1.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</si>
  <si>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7.8.2. 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</si>
  <si>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0800</t>
  </si>
  <si>
    <t>8. КУЛЬТУРА И  КИНЕМАТОГРАФИЯ</t>
  </si>
  <si>
    <t>0801</t>
  </si>
  <si>
    <t>8.1. Культура</t>
  </si>
  <si>
    <t>8.1.1.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</si>
  <si>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8.1.2. Субсидии на поддержку творческой деятельности и техническое оснащение детских и кукольных театров за счет средств областного бюджета</t>
  </si>
  <si>
    <t>8.1.3. Субсидии на 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областного бюджета</t>
  </si>
  <si>
    <t>8.1.4. Субсидии на 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федерального бюджета</t>
  </si>
  <si>
    <t>8.1.5. Субсидия на поддержку отрасли культуры за счет средств областного бюджета</t>
  </si>
  <si>
    <t>8.1.6. Субсидии на поддержку отрасли культуры за счет средств федерального бюджета</t>
  </si>
  <si>
    <t>8.1.7. 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областного бюджета</t>
  </si>
  <si>
    <t>8.1.8. 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федерального  бюджета</t>
  </si>
  <si>
    <t>8.1.9. Субсидии на капитальный ремонт и ремонтно-реставрационные работы муниципальных учреждений культуры</t>
  </si>
  <si>
    <t>8.1.10. Субсидии на поддержку творческой деятельности и техническое оснащение детских и кукольных театров за счет средств федерального бюджета</t>
  </si>
  <si>
    <t>8.1.11. Субсидии на подготовку и проведение празднования на федеральном уровне памятных дат субъектов Российской Федерации за счет средств федерального бюджета</t>
  </si>
  <si>
    <t>8.1.12. Субсидии на подготовку и проведение празднования на федеральном уровне памятных дат субъектов Российской Федерации за счет средств областного бюджета</t>
  </si>
  <si>
    <t>8.1.13. Субсидии на разработку проектно-сметной документации по реставрации объектов культурного наследия, проводимой в рамках празднования 800-летия со дня основания города Нижнего Новгорода</t>
  </si>
  <si>
    <t>8.1.14. Субсидии на реализацию мероприятий по празднованию 75-й годовщины Победы в Великой Отечественной войне 1941-1945 годов</t>
  </si>
  <si>
    <t>8.1.15. Иные межбюджетные трансферты на создание виртуальных концертных залов за счет средств федерального бюджета</t>
  </si>
  <si>
    <t>8.1.16. Субсидии на реализацию мероприятий, посвященных празднованию 400-летия  со дня рождения протопопа Аввакума</t>
  </si>
  <si>
    <t xml:space="preserve">8.1.17. Субсидии на развитие территорий муниципальных  учреждений  культуры </t>
  </si>
  <si>
    <t xml:space="preserve">8.1.18. Субсидии на материально-техническое  оснащение муницпальных учреждений культуры </t>
  </si>
  <si>
    <t>8.1.19. Субсидии на создание Мемориального комплекса национального достояния имени Александра Невского</t>
  </si>
  <si>
    <t>8.1.20. Иные межбюджетные трансферты на создание модельных муниципальных библиотек за счет средств федерального бюджета</t>
  </si>
  <si>
    <t>8.1.21. Иные межбюджетные трансферты на реставрационно-восстановительные работы и сохранение значимых объектов культурного наследия, находящихся на территории Нижегородской области</t>
  </si>
  <si>
    <t>0804</t>
  </si>
  <si>
    <t>8.2. Другие вопросы в области культуры и кинематографии</t>
  </si>
  <si>
    <t>0900</t>
  </si>
  <si>
    <t>9. ЗДРАВООХРАНЕНИЕ</t>
  </si>
  <si>
    <t>0901</t>
  </si>
  <si>
    <t>9.1. Стационарная медицинская помощь</t>
  </si>
  <si>
    <t>0902</t>
  </si>
  <si>
    <t>9.2. Амбулаторная помощь</t>
  </si>
  <si>
    <t>0903</t>
  </si>
  <si>
    <t>9.3. Медицинская помощь в дневных стационарах всех типов</t>
  </si>
  <si>
    <t>0904</t>
  </si>
  <si>
    <t>9.4. Скорая медицинская помощь</t>
  </si>
  <si>
    <t>0905</t>
  </si>
  <si>
    <t>9.5. Санаторно-оздоровительная помощь</t>
  </si>
  <si>
    <t>0906</t>
  </si>
  <si>
    <t>9.6. Заготовка, переработка, хранение и обеспечение безопасности донорской крови и ее компонентов</t>
  </si>
  <si>
    <t>0907</t>
  </si>
  <si>
    <t>9.7. Санитарно-эпидемиологическое благополучие</t>
  </si>
  <si>
    <t>0909</t>
  </si>
  <si>
    <t>9.8. Другие вопросы в области здравоохранения</t>
  </si>
  <si>
    <t>9.7.1. Субвенция бюджету городского округа город Нижний Новгород на осуществление полномочий в области социальной поддержки и социального обслуживания семей, имеющих детей</t>
  </si>
  <si>
    <t>9.7.2. Расходы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</si>
  <si>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1000</t>
  </si>
  <si>
    <t>10. СОЦИАЛЬНАЯ ПОЛИТИКА</t>
  </si>
  <si>
    <t>1001</t>
  </si>
  <si>
    <t>10.1. Пенсионное обеспечение</t>
  </si>
  <si>
    <t>10.1.1. Межбюджетные трансферты бюджету Пенсионного фонда Российской Федерации на выплату пенсий, назначенных досрочно, гражданам, признанным безработными, за счет средств федерального бюджета</t>
  </si>
  <si>
    <t>1002</t>
  </si>
  <si>
    <t>10.2. Социальное обслуживание населения</t>
  </si>
  <si>
    <t>1003</t>
  </si>
  <si>
    <t>10.3. Социальное обеспечение населения</t>
  </si>
  <si>
    <t>10.3.1. Субсидии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</si>
  <si>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 xml:space="preserve">10.3.2. Субсидии на компенсацию части платежа по полученным гражданами-участниками социальной (льготной) ипотеки ипотечным жилищным  кредитам (займам) </t>
  </si>
  <si>
    <t>10.3.3. Субвенции на обеспечение жильем в форме предоставления единовременной денежной выплаты на строительство или приобретение жилого помещения граждан, страдающих тяжелыми формами хронических заболеваний, перечень которых устанавливается уполномоченным Правительством Российской Федерации федеральным органом исполнительной власти</t>
  </si>
  <si>
    <t xml:space="preserve">10.3.4. Субвенции на обеспечение жильем отдельных категорий граждан, установленных Федеральным законом  от 12 января 1995 года № 5-ФЗ "О ветеранах" </t>
  </si>
  <si>
    <t>10.3.5. Субвенции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</si>
  <si>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10.3.6. Субвенции на обеспечение жильем отдельных категорий граждан, установленных Федеральным законом  от 24 ноября 1995 года № 181-ФЗ "О социальной защите инвалидов в Российской Федерации"</t>
  </si>
  <si>
    <t>1004</t>
  </si>
  <si>
    <t>10.4. Охрана семьи и детства</t>
  </si>
  <si>
    <t>10.4.1. Субвенции на осуществление выплаты компенсации части родительской платы за присмотр и уход за ребенком в государственных,  муниципальных и частных 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</si>
  <si>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10.4.2. Субвенции на проведение ремонта жилых помещений,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родителей, либо жилых помещений государственного жилищного фонда, право пользования которыми за ними сохранено, в целях обеспечения надлежащего санитарного и технического состояния этих жилых помещений</t>
  </si>
  <si>
    <t>10.4.3.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</si>
  <si>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10.4.4.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 бюджета</t>
  </si>
  <si>
    <t>10.4.5. Субсидии на осуществление социальных выплат молодым семьям на приобретение жилья или строительство индивидуального жилого дома за счет средств областного бюджета</t>
  </si>
  <si>
    <t>10.4.6. Субсидии на осуществление социальных выплат молодым семьям на приобретение жилья или строительство индивидуального жилого дома за счет средств федерального бюджета</t>
  </si>
  <si>
    <t>1006</t>
  </si>
  <si>
    <t>10.5. Другие вопросы в области социальной политики</t>
  </si>
  <si>
    <t>10.5.1. Субвенции на осуществление полномочий по созданию и организации деятельности муниципальных комиссий по делам несовершеннолетних и защите их прав</t>
  </si>
  <si>
    <t>10.5.2. Субвенции на осуществление полномочий по  организации и осуществлению деятельности по опеке и попечительству в отношении совершеннолетних граждан</t>
  </si>
  <si>
    <t>1100</t>
  </si>
  <si>
    <t>11. ФИЗИЧЕСКАЯ КУЛЬТУРА  И СПОРТ</t>
  </si>
  <si>
    <t>1102</t>
  </si>
  <si>
    <t>11.1. Массовый спорт</t>
  </si>
  <si>
    <t>11.2.1. Субсидии на строительство, реконструкцию, проектно-изыскательские работы и разработку проектно-сметной документации объектов капитального строительства за счет средств областного бюджета</t>
  </si>
  <si>
    <t>11.2.2.Субсидии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</si>
  <si>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11.2.3. Субсидии на ремонт объектов физической культуры и спорта в рамках Адресной инвестиционной программы Нижегородской области</t>
  </si>
  <si>
    <t>11.2.4. Иные межбюджетные трансферты на устройство скейт-парков</t>
  </si>
  <si>
    <t>1103</t>
  </si>
  <si>
    <t>11.2. Спорт высших достижений</t>
  </si>
  <si>
    <t>1105</t>
  </si>
  <si>
    <t>11.3. Другие вопросы в области физической культуры и спорта</t>
  </si>
  <si>
    <t>1200</t>
  </si>
  <si>
    <t>12. СРЕДСТВА МАССОВОЙ ИНФОРМАЦИИ</t>
  </si>
  <si>
    <t>1201</t>
  </si>
  <si>
    <t>12.1. Телевидение и радиовещание</t>
  </si>
  <si>
    <t>1202</t>
  </si>
  <si>
    <t>12.2. Периодическая печать и издательства</t>
  </si>
  <si>
    <t>1204</t>
  </si>
  <si>
    <t>12.3. Другие вопросы в области средств массовой информации</t>
  </si>
  <si>
    <t>12.3.1. Субсидии на оказание частичной финансовой поддержки районных (городских) средств массовой информации</t>
  </si>
  <si>
    <t>1300</t>
  </si>
  <si>
    <t>13. ОБСЛУЖИВАНИЕ ГОСУДАРСТВЕННОГО И МУНИЦИПАЛЬНОГО ДОЛГА</t>
  </si>
  <si>
    <t>1301</t>
  </si>
  <si>
    <t>13.1. Обслуживание государственного внутреннего и муниципального долга</t>
  </si>
  <si>
    <t>13.1.1. Уплата  процентов  за  пользование  кредитами  коммерческих банков</t>
  </si>
  <si>
    <t xml:space="preserve">13.1.2. Выплата доходов по облигациям государственных облигационных займов Нижегородской области </t>
  </si>
  <si>
    <t>13.1.3. Уплата процентов по бюджетным кредитам, полученным из федерального бюджета</t>
  </si>
  <si>
    <t>13.1.4. Уплата процентов за пользование бюджетными кредитами на пополнение остатков средств на счетах областного бюджета</t>
  </si>
  <si>
    <t>1400</t>
  </si>
  <si>
    <t xml:space="preserve">14. МЕЖБЮДЖЕТНЫЕ ТРАНСФЕРТЫ ОБЩЕГО ХАРАКТЕРА </t>
  </si>
  <si>
    <t>1401</t>
  </si>
  <si>
    <t>14.1. Дотации на выравнивание бюджетной обеспеченности субъектов Российской Федерации и муниципальных образований</t>
  </si>
  <si>
    <t>14.1.1. Дотации на выравнивание бюджетной обеспеченности муниципальных районов (городских округов)  Нижегородской области</t>
  </si>
  <si>
    <t>1402</t>
  </si>
  <si>
    <t xml:space="preserve">14.2. Иные дотации </t>
  </si>
  <si>
    <t>14.2.1. Дотации на поддержку мер по обеспечению сбалансированности бюджетов муниципальных районов (городских округов) Нижегородской области</t>
  </si>
  <si>
    <t>14.2.2. Дотации на предоставление грантов за достижение наилучших значений показателей эффективности деятельности органов местного самоуправления муниципальных районов (городских округов) Нижегородской области</t>
  </si>
  <si>
    <t>14.2.3. Дотация бюджету закрытого административно-территориального образования город Саров, связанная с особым режимом безопасного функционирования</t>
  </si>
  <si>
    <t>14.2.4. Дотация городскому округу город Саров на премирование победителей Всероссийского конкурса "Лучшая муниципальная практика"</t>
  </si>
  <si>
    <t>1403</t>
  </si>
  <si>
    <t>14.3. Прочие межбюджетные трансферты общего характера</t>
  </si>
  <si>
    <t>14.3.1. Субвенции на осуществление органами местного самоуправления муниципальных районов полномочий органов государственной власти Нижегородской области по расчету и предоставлению дотаций бюджетам поселений</t>
  </si>
  <si>
    <t>14.3.2. Субсидии на выплату заработной платы с начислениями  на нее работникам муниципальных учреждений и органов местного самоуправления</t>
  </si>
  <si>
    <t>14.3.3. Субсидии на реализацию проекта по поддержке местных инициатив</t>
  </si>
  <si>
    <t>14.3.4. Субсидии на реализацию проектов комплексного развития сельских территорий (сельских агломераций), за счет средств областного бюджета</t>
  </si>
  <si>
    <t>14.3.5. Субсидии на реализацию проектов комплексного развития сельских территорий (сельских агломераций), за счет средств федерального бюджета</t>
  </si>
  <si>
    <t xml:space="preserve">14.3.6. Иные межбюджетные трансферты </t>
  </si>
  <si>
    <t>ДЕФИЦИТ  (-),  ПРОФИЦИТ 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</si>
</sst>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_)"/>
    <numFmt numFmtId="166" formatCode="#,##0.0"/>
    <numFmt numFmtId="167" formatCode="0.0%"/>
  </numFmts>
  <fonts count="18" x14ac:knownFonts="1">
    <font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6"/>
      <color indexed="18"/>
      <name val="Times New Roman Cyr"/>
      <family val="1"/>
      <charset val="204"/>
    </font>
    <font>
      <sz val="10"/>
      <name val="Arial Cyr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Times New Roman Cyr"/>
      <charset val="204"/>
    </font>
    <font>
      <sz val="16"/>
      <name val="Times New Roman Cyr"/>
      <charset val="204"/>
    </font>
    <font>
      <i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i/>
      <sz val="14"/>
      <name val="Times New Roman Cyr"/>
      <charset val="204"/>
    </font>
    <font>
      <b/>
      <sz val="12"/>
      <color theme="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7" fillId="0" borderId="0"/>
  </cellStyleXfs>
  <cellXfs count="96">
    <xf numFmtId="0" fontId="0" fillId="0" borderId="0" xfId="0"/>
    <xf numFmtId="9" fontId="1" fillId="0" borderId="0" xfId="0" applyNumberFormat="1" applyFont="1" applyFill="1" applyAlignment="1">
      <alignment vertical="center"/>
    </xf>
    <xf numFmtId="164" fontId="4" fillId="0" borderId="0" xfId="1" applyNumberFormat="1" applyFont="1" applyFill="1" applyAlignment="1">
      <alignment vertical="center"/>
    </xf>
    <xf numFmtId="0" fontId="1" fillId="0" borderId="0" xfId="0" applyFont="1" applyFill="1" applyAlignment="1"/>
    <xf numFmtId="3" fontId="2" fillId="0" borderId="0" xfId="0" applyNumberFormat="1" applyFont="1" applyFill="1" applyAlignment="1" applyProtection="1">
      <alignment horizontal="center" vertical="center" wrapText="1"/>
      <protection locked="0"/>
    </xf>
    <xf numFmtId="3" fontId="5" fillId="0" borderId="0" xfId="0" applyNumberFormat="1" applyFont="1" applyFill="1" applyAlignment="1" applyProtection="1">
      <alignment horizontal="center" vertical="center" wrapText="1"/>
      <protection locked="0"/>
    </xf>
    <xf numFmtId="164" fontId="4" fillId="0" borderId="0" xfId="1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/>
    <xf numFmtId="3" fontId="6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centerContinuous" vertical="center"/>
    </xf>
    <xf numFmtId="3" fontId="1" fillId="0" borderId="0" xfId="0" applyNumberFormat="1" applyFont="1" applyFill="1" applyAlignment="1">
      <alignment horizontal="centerContinuous" vertical="center"/>
    </xf>
    <xf numFmtId="3" fontId="1" fillId="0" borderId="0" xfId="0" applyNumberFormat="1" applyFont="1" applyFill="1" applyAlignment="1">
      <alignment horizontal="left" vertical="center"/>
    </xf>
    <xf numFmtId="9" fontId="1" fillId="0" borderId="0" xfId="0" applyNumberFormat="1" applyFont="1" applyFill="1" applyAlignment="1">
      <alignment horizontal="centerContinuous" vertical="center"/>
    </xf>
    <xf numFmtId="164" fontId="4" fillId="0" borderId="0" xfId="1" applyNumberFormat="1" applyFont="1" applyFill="1" applyAlignment="1">
      <alignment horizontal="centerContinuous" vertical="center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65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horizontal="center" vertical="center"/>
    </xf>
    <xf numFmtId="3" fontId="10" fillId="0" borderId="0" xfId="0" applyNumberFormat="1" applyFont="1" applyFill="1" applyAlignment="1">
      <alignment vertical="center"/>
    </xf>
    <xf numFmtId="0" fontId="9" fillId="0" borderId="0" xfId="0" applyFont="1" applyFill="1" applyAlignment="1" applyProtection="1">
      <alignment horizontal="fill" vertical="center" wrapText="1"/>
      <protection locked="0"/>
    </xf>
    <xf numFmtId="166" fontId="8" fillId="0" borderId="0" xfId="0" applyNumberFormat="1" applyFont="1" applyFill="1" applyAlignment="1">
      <alignment horizontal="center" vertical="center"/>
    </xf>
    <xf numFmtId="166" fontId="8" fillId="0" borderId="0" xfId="0" applyNumberFormat="1" applyFont="1" applyFill="1" applyAlignment="1">
      <alignment horizontal="right" vertical="center"/>
    </xf>
    <xf numFmtId="167" fontId="8" fillId="0" borderId="0" xfId="0" applyNumberFormat="1" applyFont="1" applyFill="1" applyAlignment="1" applyProtection="1">
      <protection locked="0"/>
    </xf>
    <xf numFmtId="166" fontId="10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49" fontId="11" fillId="0" borderId="0" xfId="0" applyNumberFormat="1" applyFont="1" applyFill="1" applyAlignment="1" applyProtection="1">
      <alignment horizontal="left" vertical="center" wrapText="1"/>
      <protection locked="0"/>
    </xf>
    <xf numFmtId="166" fontId="11" fillId="0" borderId="0" xfId="0" applyNumberFormat="1" applyFont="1" applyFill="1" applyAlignment="1">
      <alignment horizontal="right" vertical="center"/>
    </xf>
    <xf numFmtId="167" fontId="11" fillId="0" borderId="0" xfId="0" applyNumberFormat="1" applyFont="1" applyFill="1" applyAlignment="1" applyProtection="1">
      <alignment vertical="center"/>
      <protection locked="0"/>
    </xf>
    <xf numFmtId="167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 applyProtection="1">
      <alignment horizontal="left" wrapText="1"/>
      <protection locked="0"/>
    </xf>
    <xf numFmtId="166" fontId="8" fillId="0" borderId="0" xfId="0" applyNumberFormat="1" applyFont="1" applyFill="1" applyAlignment="1" applyProtection="1">
      <protection locked="0"/>
    </xf>
    <xf numFmtId="49" fontId="12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 applyProtection="1">
      <alignment horizontal="left" vertical="center" wrapText="1"/>
      <protection locked="0"/>
    </xf>
    <xf numFmtId="166" fontId="13" fillId="0" borderId="0" xfId="0" applyNumberFormat="1" applyFont="1" applyFill="1" applyAlignment="1">
      <alignment vertical="center"/>
    </xf>
    <xf numFmtId="167" fontId="13" fillId="0" borderId="0" xfId="0" applyNumberFormat="1" applyFont="1" applyFill="1" applyAlignment="1">
      <alignment vertical="center"/>
    </xf>
    <xf numFmtId="0" fontId="4" fillId="0" borderId="0" xfId="0" applyFont="1" applyFill="1" applyAlignment="1"/>
    <xf numFmtId="166" fontId="11" fillId="0" borderId="0" xfId="0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Alignment="1" applyProtection="1">
      <alignment horizontal="left" vertical="center" wrapText="1"/>
      <protection locked="0"/>
    </xf>
    <xf numFmtId="166" fontId="12" fillId="0" borderId="0" xfId="0" applyNumberFormat="1" applyFont="1" applyFill="1" applyAlignment="1" applyProtection="1">
      <alignment vertical="center"/>
      <protection locked="0"/>
    </xf>
    <xf numFmtId="167" fontId="12" fillId="0" borderId="0" xfId="0" applyNumberFormat="1" applyFont="1" applyFill="1" applyAlignment="1" applyProtection="1">
      <alignment vertical="center"/>
      <protection locked="0"/>
    </xf>
    <xf numFmtId="166" fontId="13" fillId="0" borderId="0" xfId="0" applyNumberFormat="1" applyFont="1" applyFill="1" applyAlignment="1" applyProtection="1">
      <alignment vertical="center"/>
      <protection locked="0"/>
    </xf>
    <xf numFmtId="167" fontId="13" fillId="0" borderId="0" xfId="0" applyNumberFormat="1" applyFont="1" applyFill="1" applyAlignment="1" applyProtection="1">
      <alignment vertical="center"/>
      <protection locked="0"/>
    </xf>
    <xf numFmtId="49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/>
    <xf numFmtId="0" fontId="6" fillId="0" borderId="0" xfId="0" applyNumberFormat="1" applyFont="1" applyFill="1" applyAlignment="1" applyProtection="1">
      <alignment horizontal="left" vertical="center" wrapText="1"/>
      <protection locked="0"/>
    </xf>
    <xf numFmtId="49" fontId="6" fillId="0" borderId="0" xfId="0" applyNumberFormat="1" applyFont="1" applyFill="1" applyAlignment="1" applyProtection="1">
      <alignment horizontal="left" vertical="center" wrapText="1"/>
      <protection locked="0"/>
    </xf>
    <xf numFmtId="49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 applyProtection="1">
      <alignment vertical="center"/>
      <protection locked="0"/>
    </xf>
    <xf numFmtId="167" fontId="8" fillId="0" borderId="0" xfId="0" applyNumberFormat="1" applyFont="1" applyFill="1" applyAlignment="1" applyProtection="1">
      <alignment vertical="center"/>
      <protection locked="0"/>
    </xf>
    <xf numFmtId="49" fontId="8" fillId="0" borderId="0" xfId="0" applyNumberFormat="1" applyFont="1" applyFill="1" applyAlignment="1" applyProtection="1">
      <alignment horizontal="left" vertical="center" wrapText="1"/>
      <protection locked="0"/>
    </xf>
    <xf numFmtId="166" fontId="8" fillId="0" borderId="0" xfId="0" applyNumberFormat="1" applyFont="1" applyFill="1" applyAlignment="1" applyProtection="1">
      <alignment vertical="center"/>
      <protection locked="0"/>
    </xf>
    <xf numFmtId="166" fontId="15" fillId="0" borderId="0" xfId="0" applyNumberFormat="1" applyFont="1" applyFill="1" applyAlignment="1" applyProtection="1">
      <alignment vertical="center"/>
      <protection locked="0"/>
    </xf>
    <xf numFmtId="49" fontId="6" fillId="0" borderId="0" xfId="0" applyNumberFormat="1" applyFont="1" applyFill="1" applyAlignment="1">
      <alignment horizontal="left" vertical="center" wrapText="1"/>
    </xf>
    <xf numFmtId="166" fontId="6" fillId="0" borderId="0" xfId="0" applyNumberFormat="1" applyFont="1" applyFill="1" applyAlignment="1">
      <alignment vertical="center"/>
    </xf>
    <xf numFmtId="0" fontId="16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justify"/>
    </xf>
    <xf numFmtId="2" fontId="6" fillId="0" borderId="0" xfId="0" applyNumberFormat="1" applyFont="1" applyFill="1" applyAlignment="1" applyProtection="1">
      <alignment horizontal="left" vertical="center" wrapText="1"/>
      <protection locked="0"/>
    </xf>
    <xf numFmtId="167" fontId="6" fillId="0" borderId="0" xfId="0" applyNumberFormat="1" applyFont="1" applyFill="1" applyAlignment="1" applyProtection="1">
      <alignment vertical="center"/>
      <protection locked="0"/>
    </xf>
    <xf numFmtId="167" fontId="13" fillId="0" borderId="0" xfId="0" applyNumberFormat="1" applyFont="1" applyFill="1" applyAlignment="1" applyProtection="1">
      <alignment horizontal="right" vertical="center"/>
      <protection locked="0"/>
    </xf>
    <xf numFmtId="167" fontId="11" fillId="0" borderId="0" xfId="0" applyNumberFormat="1" applyFont="1" applyFill="1" applyAlignment="1" applyProtection="1">
      <alignment horizontal="right" vertical="center"/>
      <protection locked="0"/>
    </xf>
    <xf numFmtId="167" fontId="12" fillId="0" borderId="0" xfId="0" applyNumberFormat="1" applyFont="1" applyFill="1" applyAlignment="1" applyProtection="1">
      <alignment horizontal="right" vertical="center"/>
      <protection locked="0"/>
    </xf>
    <xf numFmtId="3" fontId="1" fillId="0" borderId="0" xfId="0" applyNumberFormat="1" applyFont="1" applyFill="1" applyAlignment="1"/>
    <xf numFmtId="166" fontId="11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9" fontId="1" fillId="0" borderId="0" xfId="1" applyFont="1" applyFill="1" applyAlignment="1"/>
    <xf numFmtId="49" fontId="6" fillId="0" borderId="0" xfId="0" applyNumberFormat="1" applyFont="1" applyFill="1" applyAlignment="1">
      <alignment horizontal="left" vertical="center"/>
    </xf>
    <xf numFmtId="9" fontId="13" fillId="0" borderId="0" xfId="0" applyNumberFormat="1" applyFont="1" applyFill="1" applyAlignment="1" applyProtection="1">
      <alignment vertical="center"/>
      <protection locked="0"/>
    </xf>
    <xf numFmtId="9" fontId="11" fillId="0" borderId="0" xfId="0" applyNumberFormat="1" applyFont="1" applyFill="1" applyAlignment="1" applyProtection="1">
      <alignment vertical="center"/>
      <protection locked="0"/>
    </xf>
    <xf numFmtId="166" fontId="6" fillId="0" borderId="0" xfId="0" applyNumberFormat="1" applyFont="1" applyFill="1" applyAlignment="1" applyProtection="1">
      <protection locked="0"/>
    </xf>
    <xf numFmtId="9" fontId="6" fillId="0" borderId="0" xfId="0" applyNumberFormat="1" applyFont="1" applyFill="1" applyAlignment="1" applyProtection="1">
      <protection locked="0"/>
    </xf>
    <xf numFmtId="49" fontId="8" fillId="0" borderId="0" xfId="0" applyNumberFormat="1" applyFont="1" applyFill="1" applyAlignment="1">
      <alignment horizontal="left" vertical="center" wrapText="1"/>
    </xf>
    <xf numFmtId="166" fontId="8" fillId="0" borderId="0" xfId="0" applyNumberFormat="1" applyFont="1" applyFill="1" applyAlignment="1"/>
    <xf numFmtId="166" fontId="6" fillId="0" borderId="0" xfId="0" applyNumberFormat="1" applyFont="1" applyFill="1" applyAlignment="1"/>
    <xf numFmtId="166" fontId="8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 wrapText="1"/>
    </xf>
    <xf numFmtId="9" fontId="12" fillId="0" borderId="0" xfId="0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Alignment="1">
      <alignment horizontal="left" vertical="center" wrapText="1"/>
    </xf>
    <xf numFmtId="166" fontId="12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wrapText="1"/>
    </xf>
    <xf numFmtId="49" fontId="6" fillId="0" borderId="0" xfId="0" applyNumberFormat="1" applyFont="1" applyFill="1" applyAlignment="1">
      <alignment wrapText="1"/>
    </xf>
    <xf numFmtId="2" fontId="6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wrapText="1"/>
    </xf>
    <xf numFmtId="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2020/2020%20&#1075;&#1086;&#1076;/&#1048;&#1089;&#1087;&#1086;&#1083;&#1085;&#1077;&#1085;&#1080;&#1077;%20&#1087;&#1086;%20%20&#1047;&#1072;&#1082;&#1086;&#1085;&#1091;%20%20&#1079;&#1072;%20%202020%20&#1075;&#1086;&#1076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Источники"/>
      <sheetName val="Доходы."/>
      <sheetName val="Лист1"/>
      <sheetName val="Лист2"/>
    </sheetNames>
    <sheetDataSet>
      <sheetData sheetId="0"/>
      <sheetData sheetId="1">
        <row r="5">
          <cell r="C5">
            <v>23554566.199999966</v>
          </cell>
          <cell r="D5">
            <v>12554311.999999989</v>
          </cell>
        </row>
      </sheetData>
      <sheetData sheetId="2">
        <row r="6">
          <cell r="C6">
            <v>208731695.00000006</v>
          </cell>
          <cell r="D6">
            <v>211865052.19999999</v>
          </cell>
          <cell r="E6">
            <v>3133357.1999999904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8"/>
  <sheetViews>
    <sheetView showZeros="0" tabSelected="1" zoomScale="120" zoomScaleNormal="75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G30" sqref="G30"/>
    </sheetView>
  </sheetViews>
  <sheetFormatPr defaultColWidth="11.109375" defaultRowHeight="18.75" x14ac:dyDescent="0.3"/>
  <cols>
    <col min="1" max="1" width="14.33203125" style="92" customWidth="1"/>
    <col min="2" max="2" width="45.109375" style="91" customWidth="1"/>
    <col min="3" max="3" width="12.44140625" style="91" customWidth="1"/>
    <col min="4" max="4" width="12" style="93" customWidth="1"/>
    <col min="5" max="5" width="13.21875" style="93" customWidth="1"/>
    <col min="6" max="6" width="8" style="1" customWidth="1"/>
    <col min="7" max="7" width="14" style="2" customWidth="1"/>
    <col min="8" max="8" width="15.44140625" style="3" bestFit="1" customWidth="1"/>
    <col min="9" max="16384" width="11.109375" style="3"/>
  </cols>
  <sheetData>
    <row r="1" spans="1:8" ht="20.25" x14ac:dyDescent="0.3">
      <c r="A1" s="94" t="s">
        <v>0</v>
      </c>
      <c r="B1" s="94"/>
      <c r="C1" s="94"/>
      <c r="D1" s="94"/>
      <c r="E1" s="94"/>
    </row>
    <row r="2" spans="1:8" s="7" customFormat="1" ht="37.5" customHeight="1" x14ac:dyDescent="0.3">
      <c r="A2" s="4"/>
      <c r="B2" s="94" t="s">
        <v>1</v>
      </c>
      <c r="C2" s="94"/>
      <c r="D2" s="94"/>
      <c r="E2" s="95"/>
      <c r="F2" s="5"/>
      <c r="G2" s="6"/>
    </row>
    <row r="3" spans="1:8" ht="24" customHeight="1" x14ac:dyDescent="0.3">
      <c r="A3" s="8" t="s">
        <v>2</v>
      </c>
      <c r="B3" s="9"/>
      <c r="C3" s="10"/>
      <c r="D3" s="11"/>
      <c r="E3" s="11"/>
      <c r="F3" s="12"/>
      <c r="G3" s="13"/>
    </row>
    <row r="4" spans="1:8" s="21" customFormat="1" ht="73.5" customHeight="1" x14ac:dyDescent="0.3">
      <c r="A4" s="14" t="s">
        <v>3</v>
      </c>
      <c r="B4" s="15" t="s">
        <v>4</v>
      </c>
      <c r="C4" s="16" t="s">
        <v>5</v>
      </c>
      <c r="D4" s="17" t="s">
        <v>6</v>
      </c>
      <c r="E4" s="18" t="s">
        <v>7</v>
      </c>
      <c r="F4" s="19" t="s">
        <v>8</v>
      </c>
      <c r="G4" s="20"/>
    </row>
    <row r="5" spans="1:8" ht="20.25" x14ac:dyDescent="0.3">
      <c r="A5" s="22"/>
      <c r="B5" s="22"/>
      <c r="C5" s="22"/>
      <c r="D5" s="22"/>
      <c r="E5" s="22"/>
      <c r="F5" s="22"/>
      <c r="G5" s="23"/>
    </row>
    <row r="6" spans="1:8" ht="20.25" x14ac:dyDescent="0.3">
      <c r="A6" s="22"/>
      <c r="B6" s="24" t="s">
        <v>9</v>
      </c>
      <c r="C6" s="25">
        <f>C9+C24+C29+C34+C95+C147+C156+C214+C240+C253+C279+C289+C296+C303</f>
        <v>231928564.29999998</v>
      </c>
      <c r="D6" s="25">
        <f>D9+D24+D29+D34+D95+D147+D156+D214+D240+D253+D279+D289+D296+D303</f>
        <v>224419364.20000002</v>
      </c>
      <c r="E6" s="26">
        <f>E9+E24+E29+E34+E95+E147+E156+E214+E240+E253+E279+E289+E296+E303</f>
        <v>7509200.1000000034</v>
      </c>
      <c r="F6" s="27">
        <f>D6/C6</f>
        <v>0.96762278884162456</v>
      </c>
      <c r="G6" s="28"/>
      <c r="H6" s="29"/>
    </row>
    <row r="7" spans="1:8" ht="47.25" x14ac:dyDescent="0.3">
      <c r="A7" s="22"/>
      <c r="B7" s="30" t="s">
        <v>10</v>
      </c>
      <c r="C7" s="31">
        <f>C20+C26+C38+C58+C63+C75+C88+C97+C107+C117+C139+C158+C173+C195+C207+C210+C216+C249+C255+C259+C267+C275+C293+C303+C14+C281+C84+C149</f>
        <v>74786047.599999994</v>
      </c>
      <c r="D7" s="31">
        <f>D20+D26+D38+D58+D63+D75+D88+D97+D107+D117+D139+D158+D173+D195+D207+D210+D216+D249+D255+D259+D267+D275+D293+D303+D14+D281+D84+D149</f>
        <v>73267129.000000015</v>
      </c>
      <c r="E7" s="31">
        <f>E20+E26+E38+E58+E63+E75+E88+E97+E107+E117+E139+E158+E173+E195+E207+E210+E216+E249+E255+E259+E267+E275+E293+E303+E14+E281+E84+E149</f>
        <v>1518918.6000000008</v>
      </c>
      <c r="F7" s="32">
        <f t="shared" ref="F7:F17" si="0">D7/C7</f>
        <v>0.97968981315707371</v>
      </c>
      <c r="G7" s="23"/>
      <c r="H7" s="29"/>
    </row>
    <row r="8" spans="1:8" ht="20.25" x14ac:dyDescent="0.3">
      <c r="A8" s="22"/>
      <c r="B8" s="22"/>
      <c r="C8" s="22"/>
      <c r="D8" s="22"/>
      <c r="E8" s="22"/>
      <c r="F8" s="33"/>
      <c r="G8" s="23"/>
      <c r="H8" s="29"/>
    </row>
    <row r="9" spans="1:8" ht="20.25" x14ac:dyDescent="0.3">
      <c r="A9" s="34" t="s">
        <v>11</v>
      </c>
      <c r="B9" s="35" t="s">
        <v>12</v>
      </c>
      <c r="C9" s="36">
        <f>C10+C11+C13+C16+C17+C18+C19+C12</f>
        <v>6970841.9999999991</v>
      </c>
      <c r="D9" s="36">
        <f>D10+D11+D13+D16+D17+D18+D19+D12</f>
        <v>6437657.4000000004</v>
      </c>
      <c r="E9" s="36">
        <f>E10+E11+E13+E16+E17+E18+E19+E12</f>
        <v>533184.59999999951</v>
      </c>
      <c r="F9" s="27">
        <f t="shared" si="0"/>
        <v>0.92351216682288906</v>
      </c>
      <c r="G9" s="23"/>
      <c r="H9" s="29"/>
    </row>
    <row r="10" spans="1:8" s="41" customFormat="1" ht="47.25" x14ac:dyDescent="0.3">
      <c r="A10" s="37" t="s">
        <v>13</v>
      </c>
      <c r="B10" s="38" t="s">
        <v>14</v>
      </c>
      <c r="C10" s="39">
        <v>5984.8</v>
      </c>
      <c r="D10" s="39">
        <v>4839.2</v>
      </c>
      <c r="E10" s="39">
        <f t="shared" ref="E10:E23" si="1">C10-D10</f>
        <v>1145.6000000000004</v>
      </c>
      <c r="F10" s="40">
        <f t="shared" si="0"/>
        <v>0.80858174040903619</v>
      </c>
      <c r="G10" s="23"/>
      <c r="H10" s="29"/>
    </row>
    <row r="11" spans="1:8" s="41" customFormat="1" ht="63" x14ac:dyDescent="0.3">
      <c r="A11" s="37" t="s">
        <v>15</v>
      </c>
      <c r="B11" s="38" t="s">
        <v>16</v>
      </c>
      <c r="C11" s="39">
        <v>266953.90000000002</v>
      </c>
      <c r="D11" s="39">
        <v>266168.3</v>
      </c>
      <c r="E11" s="39">
        <f t="shared" si="1"/>
        <v>785.60000000003492</v>
      </c>
      <c r="F11" s="40">
        <f t="shared" si="0"/>
        <v>0.99705716979598336</v>
      </c>
      <c r="G11" s="23"/>
      <c r="H11" s="29"/>
    </row>
    <row r="12" spans="1:8" s="41" customFormat="1" ht="63" x14ac:dyDescent="0.3">
      <c r="A12" s="37" t="s">
        <v>17</v>
      </c>
      <c r="B12" s="38" t="s">
        <v>18</v>
      </c>
      <c r="C12" s="39">
        <v>43999.6</v>
      </c>
      <c r="D12" s="39">
        <v>43858.5</v>
      </c>
      <c r="E12" s="39">
        <f t="shared" si="1"/>
        <v>141.09999999999854</v>
      </c>
      <c r="F12" s="40">
        <f t="shared" si="0"/>
        <v>0.99679315266502422</v>
      </c>
      <c r="G12" s="23"/>
      <c r="H12" s="29"/>
    </row>
    <row r="13" spans="1:8" s="41" customFormat="1" ht="20.25" x14ac:dyDescent="0.3">
      <c r="A13" s="37" t="s">
        <v>19</v>
      </c>
      <c r="B13" s="38" t="s">
        <v>20</v>
      </c>
      <c r="C13" s="39">
        <v>519758.7</v>
      </c>
      <c r="D13" s="39">
        <v>518621.3</v>
      </c>
      <c r="E13" s="39">
        <f t="shared" si="1"/>
        <v>1137.4000000000233</v>
      </c>
      <c r="F13" s="40">
        <f t="shared" si="0"/>
        <v>0.99781167684158045</v>
      </c>
      <c r="G13" s="23"/>
      <c r="H13" s="29"/>
    </row>
    <row r="14" spans="1:8" s="41" customFormat="1" ht="20.25" x14ac:dyDescent="0.3">
      <c r="A14" s="37"/>
      <c r="B14" s="30" t="s">
        <v>21</v>
      </c>
      <c r="C14" s="42">
        <f>C15</f>
        <v>1950.1</v>
      </c>
      <c r="D14" s="42">
        <f>D15</f>
        <v>1250.5999999999999</v>
      </c>
      <c r="E14" s="42">
        <f>E15</f>
        <v>699.5</v>
      </c>
      <c r="F14" s="32">
        <f>D14/C14</f>
        <v>0.64130044613096759</v>
      </c>
      <c r="G14" s="23"/>
      <c r="H14" s="29"/>
    </row>
    <row r="15" spans="1:8" s="41" customFormat="1" ht="110.25" x14ac:dyDescent="0.3">
      <c r="A15" s="37"/>
      <c r="B15" s="43" t="s">
        <v>22</v>
      </c>
      <c r="C15" s="44">
        <v>1950.1</v>
      </c>
      <c r="D15" s="44">
        <v>1250.5999999999999</v>
      </c>
      <c r="E15" s="44">
        <f>C15-D15</f>
        <v>699.5</v>
      </c>
      <c r="F15" s="45">
        <f>D15/C15</f>
        <v>0.64130044613096759</v>
      </c>
      <c r="G15" s="23"/>
      <c r="H15" s="29"/>
    </row>
    <row r="16" spans="1:8" s="41" customFormat="1" ht="47.25" x14ac:dyDescent="0.3">
      <c r="A16" s="37" t="s">
        <v>23</v>
      </c>
      <c r="B16" s="38" t="s">
        <v>24</v>
      </c>
      <c r="C16" s="39">
        <v>545245.5</v>
      </c>
      <c r="D16" s="39">
        <v>536525.69999999995</v>
      </c>
      <c r="E16" s="39">
        <f t="shared" si="1"/>
        <v>8719.8000000000466</v>
      </c>
      <c r="F16" s="40">
        <f t="shared" si="0"/>
        <v>0.98400757090154789</v>
      </c>
      <c r="G16" s="23"/>
      <c r="H16" s="29"/>
    </row>
    <row r="17" spans="1:8" s="41" customFormat="1" ht="31.5" x14ac:dyDescent="0.3">
      <c r="A17" s="37" t="s">
        <v>25</v>
      </c>
      <c r="B17" s="38" t="s">
        <v>26</v>
      </c>
      <c r="C17" s="39">
        <v>103989.5</v>
      </c>
      <c r="D17" s="39">
        <v>103603.2</v>
      </c>
      <c r="E17" s="39">
        <f t="shared" si="1"/>
        <v>386.30000000000291</v>
      </c>
      <c r="F17" s="40">
        <f t="shared" si="0"/>
        <v>0.99628520187134273</v>
      </c>
      <c r="G17" s="23"/>
      <c r="H17" s="29"/>
    </row>
    <row r="18" spans="1:8" ht="20.25" x14ac:dyDescent="0.3">
      <c r="A18" s="37" t="s">
        <v>27</v>
      </c>
      <c r="B18" s="38" t="s">
        <v>28</v>
      </c>
      <c r="C18" s="46">
        <v>310699.40000000002</v>
      </c>
      <c r="D18" s="46"/>
      <c r="E18" s="46">
        <f t="shared" si="1"/>
        <v>310699.40000000002</v>
      </c>
      <c r="F18" s="47">
        <f>D18/C18</f>
        <v>0</v>
      </c>
      <c r="G18" s="23"/>
      <c r="H18" s="29"/>
    </row>
    <row r="19" spans="1:8" s="41" customFormat="1" ht="20.25" x14ac:dyDescent="0.3">
      <c r="A19" s="37" t="s">
        <v>29</v>
      </c>
      <c r="B19" s="38" t="s">
        <v>30</v>
      </c>
      <c r="C19" s="46">
        <v>5174210.5999999996</v>
      </c>
      <c r="D19" s="46">
        <f>4964042.7-1.5</f>
        <v>4964041.2</v>
      </c>
      <c r="E19" s="46">
        <f t="shared" si="1"/>
        <v>210169.39999999944</v>
      </c>
      <c r="F19" s="47">
        <f>D19/C19</f>
        <v>0.95938135954497106</v>
      </c>
      <c r="G19" s="23"/>
      <c r="H19" s="29"/>
    </row>
    <row r="20" spans="1:8" s="49" customFormat="1" ht="20.25" x14ac:dyDescent="0.3">
      <c r="A20" s="48"/>
      <c r="B20" s="30" t="s">
        <v>21</v>
      </c>
      <c r="C20" s="42">
        <f>C22+C21</f>
        <v>145653.5</v>
      </c>
      <c r="D20" s="42">
        <f>D22+D21</f>
        <v>145653.5</v>
      </c>
      <c r="E20" s="42">
        <f>E22+E21</f>
        <v>0</v>
      </c>
      <c r="F20" s="32">
        <f>D20/C20</f>
        <v>1</v>
      </c>
      <c r="G20" s="23"/>
      <c r="H20" s="29"/>
    </row>
    <row r="21" spans="1:8" s="49" customFormat="1" ht="78.75" x14ac:dyDescent="0.3">
      <c r="A21" s="48"/>
      <c r="B21" s="50" t="s">
        <v>31</v>
      </c>
      <c r="C21" s="44">
        <v>838.4</v>
      </c>
      <c r="D21" s="44">
        <v>838.4</v>
      </c>
      <c r="E21" s="44">
        <f>C21-D21</f>
        <v>0</v>
      </c>
      <c r="F21" s="45">
        <f>D21/C21</f>
        <v>1</v>
      </c>
      <c r="G21" s="23"/>
      <c r="H21" s="29"/>
    </row>
    <row r="22" spans="1:8" s="49" customFormat="1" ht="20.25" x14ac:dyDescent="0.3">
      <c r="A22" s="48"/>
      <c r="B22" s="51" t="s">
        <v>32</v>
      </c>
      <c r="C22" s="44">
        <v>144815.1</v>
      </c>
      <c r="D22" s="44">
        <v>144815.1</v>
      </c>
      <c r="E22" s="44">
        <f>C22-D22</f>
        <v>0</v>
      </c>
      <c r="F22" s="45">
        <f>D22/C22</f>
        <v>1</v>
      </c>
      <c r="G22" s="23"/>
      <c r="H22" s="29"/>
    </row>
    <row r="23" spans="1:8" ht="20.25" x14ac:dyDescent="0.3">
      <c r="A23" s="52"/>
      <c r="B23" s="51"/>
      <c r="C23" s="53"/>
      <c r="D23" s="53"/>
      <c r="E23" s="53">
        <f t="shared" si="1"/>
        <v>0</v>
      </c>
      <c r="F23" s="54"/>
      <c r="G23" s="23"/>
      <c r="H23" s="29"/>
    </row>
    <row r="24" spans="1:8" ht="20.25" x14ac:dyDescent="0.3">
      <c r="A24" s="34" t="s">
        <v>33</v>
      </c>
      <c r="B24" s="55" t="s">
        <v>34</v>
      </c>
      <c r="C24" s="56">
        <f>C25</f>
        <v>50868.2</v>
      </c>
      <c r="D24" s="56">
        <f>D25</f>
        <v>50343.9</v>
      </c>
      <c r="E24" s="56">
        <f>E25</f>
        <v>524.29999999999563</v>
      </c>
      <c r="F24" s="54">
        <f>D24/C24</f>
        <v>0.98969297124726263</v>
      </c>
      <c r="G24" s="23"/>
      <c r="H24" s="29"/>
    </row>
    <row r="25" spans="1:8" ht="20.25" x14ac:dyDescent="0.3">
      <c r="A25" s="37" t="s">
        <v>35</v>
      </c>
      <c r="B25" s="38" t="s">
        <v>36</v>
      </c>
      <c r="C25" s="46">
        <f>C26</f>
        <v>50868.2</v>
      </c>
      <c r="D25" s="46">
        <f>D26</f>
        <v>50343.9</v>
      </c>
      <c r="E25" s="46">
        <f>C25-D25</f>
        <v>524.29999999999563</v>
      </c>
      <c r="F25" s="47">
        <f>D25/C25</f>
        <v>0.98969297124726263</v>
      </c>
      <c r="G25" s="23"/>
      <c r="H25" s="29"/>
    </row>
    <row r="26" spans="1:8" ht="20.25" x14ac:dyDescent="0.3">
      <c r="A26" s="52"/>
      <c r="B26" s="30" t="s">
        <v>21</v>
      </c>
      <c r="C26" s="42">
        <f>C27</f>
        <v>50868.2</v>
      </c>
      <c r="D26" s="42">
        <f>D27</f>
        <v>50343.9</v>
      </c>
      <c r="E26" s="42">
        <f>E27</f>
        <v>524.29999999999563</v>
      </c>
      <c r="F26" s="32">
        <f>D26/C26</f>
        <v>0.98969297124726263</v>
      </c>
      <c r="G26" s="23"/>
      <c r="H26" s="29"/>
    </row>
    <row r="27" spans="1:8" ht="63" x14ac:dyDescent="0.3">
      <c r="A27" s="52"/>
      <c r="B27" s="50" t="s">
        <v>37</v>
      </c>
      <c r="C27" s="53">
        <v>50868.2</v>
      </c>
      <c r="D27" s="53">
        <v>50343.9</v>
      </c>
      <c r="E27" s="53">
        <f>C27-D27</f>
        <v>524.29999999999563</v>
      </c>
      <c r="F27" s="45">
        <f>D27/C27</f>
        <v>0.98969297124726263</v>
      </c>
      <c r="G27" s="23"/>
      <c r="H27" s="29"/>
    </row>
    <row r="28" spans="1:8" ht="20.25" x14ac:dyDescent="0.3">
      <c r="A28" s="52"/>
      <c r="B28" s="51"/>
      <c r="C28" s="53"/>
      <c r="D28" s="53"/>
      <c r="E28" s="53"/>
      <c r="F28" s="54"/>
      <c r="G28" s="23"/>
      <c r="H28" s="29"/>
    </row>
    <row r="29" spans="1:8" ht="31.5" x14ac:dyDescent="0.3">
      <c r="A29" s="34" t="s">
        <v>38</v>
      </c>
      <c r="B29" s="55" t="s">
        <v>39</v>
      </c>
      <c r="C29" s="57">
        <f>C30+C31+C32</f>
        <v>1424841.5999999999</v>
      </c>
      <c r="D29" s="57">
        <f>D30+D31+D32</f>
        <v>1417771.2999999998</v>
      </c>
      <c r="E29" s="57">
        <f>E30+E31+E32</f>
        <v>7070.2999999999993</v>
      </c>
      <c r="F29" s="54">
        <f>D29/C29</f>
        <v>0.99503783438102866</v>
      </c>
      <c r="G29" s="23"/>
      <c r="H29" s="29"/>
    </row>
    <row r="30" spans="1:8" s="41" customFormat="1" ht="47.25" x14ac:dyDescent="0.3">
      <c r="A30" s="37" t="s">
        <v>40</v>
      </c>
      <c r="B30" s="38" t="s">
        <v>41</v>
      </c>
      <c r="C30" s="46">
        <v>387467.5</v>
      </c>
      <c r="D30" s="46">
        <v>384382.1</v>
      </c>
      <c r="E30" s="46">
        <f>C30-D30</f>
        <v>3085.4000000000233</v>
      </c>
      <c r="F30" s="47">
        <f>D30/C30</f>
        <v>0.99203700955564011</v>
      </c>
      <c r="G30" s="23"/>
      <c r="H30" s="29"/>
    </row>
    <row r="31" spans="1:8" s="41" customFormat="1" ht="20.25" x14ac:dyDescent="0.3">
      <c r="A31" s="37" t="s">
        <v>42</v>
      </c>
      <c r="B31" s="38" t="s">
        <v>43</v>
      </c>
      <c r="C31" s="46">
        <v>1034347.9</v>
      </c>
      <c r="D31" s="46">
        <v>1030364.3</v>
      </c>
      <c r="E31" s="46">
        <f>C31-D31</f>
        <v>3983.5999999999767</v>
      </c>
      <c r="F31" s="47">
        <f>D31/C31</f>
        <v>0.99614868459635297</v>
      </c>
      <c r="G31" s="23"/>
      <c r="H31" s="29"/>
    </row>
    <row r="32" spans="1:8" s="41" customFormat="1" ht="20.25" x14ac:dyDescent="0.3">
      <c r="A32" s="37" t="s">
        <v>44</v>
      </c>
      <c r="B32" s="38" t="s">
        <v>45</v>
      </c>
      <c r="C32" s="46">
        <v>3026.2</v>
      </c>
      <c r="D32" s="46">
        <v>3024.9</v>
      </c>
      <c r="E32" s="46">
        <f>C32-D32</f>
        <v>1.2999999999997272</v>
      </c>
      <c r="F32" s="47">
        <f>D32/C32</f>
        <v>0.99957041834644123</v>
      </c>
      <c r="G32" s="23"/>
      <c r="H32" s="29"/>
    </row>
    <row r="33" spans="1:8" ht="20.25" x14ac:dyDescent="0.3">
      <c r="A33" s="52"/>
      <c r="B33" s="58"/>
      <c r="C33" s="59"/>
      <c r="D33" s="59"/>
      <c r="E33" s="59">
        <f>C33-D33</f>
        <v>0</v>
      </c>
      <c r="F33" s="54"/>
      <c r="G33" s="23"/>
      <c r="H33" s="29"/>
    </row>
    <row r="34" spans="1:8" ht="20.25" x14ac:dyDescent="0.3">
      <c r="A34" s="34" t="s">
        <v>46</v>
      </c>
      <c r="B34" s="55" t="s">
        <v>47</v>
      </c>
      <c r="C34" s="56">
        <f>C35+C36+C37+C61+C62+C74+C83+C87+C57</f>
        <v>38304875.199999996</v>
      </c>
      <c r="D34" s="56">
        <f>D35+D36+D37+D61+D62+D74+D83+D87+D57</f>
        <v>35369135</v>
      </c>
      <c r="E34" s="56">
        <f>E35+E36+E37+E61+E62+E74+E83+E87+E57</f>
        <v>2935740.1999999993</v>
      </c>
      <c r="F34" s="47">
        <f t="shared" ref="F34:F97" si="2">D34/C34</f>
        <v>0.92335857551625711</v>
      </c>
      <c r="G34" s="23"/>
      <c r="H34" s="29"/>
    </row>
    <row r="35" spans="1:8" s="41" customFormat="1" ht="20.25" x14ac:dyDescent="0.3">
      <c r="A35" s="37" t="s">
        <v>48</v>
      </c>
      <c r="B35" s="38" t="s">
        <v>49</v>
      </c>
      <c r="C35" s="46">
        <v>699627.8</v>
      </c>
      <c r="D35" s="46">
        <v>698534.9</v>
      </c>
      <c r="E35" s="46">
        <f>C35-D35</f>
        <v>1092.9000000000233</v>
      </c>
      <c r="F35" s="47">
        <f t="shared" si="2"/>
        <v>0.99843788368615427</v>
      </c>
      <c r="G35" s="23"/>
      <c r="H35" s="29"/>
    </row>
    <row r="36" spans="1:8" s="41" customFormat="1" ht="20.25" x14ac:dyDescent="0.3">
      <c r="A36" s="37" t="s">
        <v>50</v>
      </c>
      <c r="B36" s="38" t="s">
        <v>51</v>
      </c>
      <c r="C36" s="46">
        <v>230610.2</v>
      </c>
      <c r="D36" s="46">
        <v>185157.4</v>
      </c>
      <c r="E36" s="46">
        <f>C36-D36</f>
        <v>45452.800000000017</v>
      </c>
      <c r="F36" s="47">
        <f t="shared" si="2"/>
        <v>0.80290203989242448</v>
      </c>
      <c r="G36" s="23"/>
      <c r="H36" s="29"/>
    </row>
    <row r="37" spans="1:8" s="41" customFormat="1" ht="20.25" x14ac:dyDescent="0.3">
      <c r="A37" s="37" t="s">
        <v>52</v>
      </c>
      <c r="B37" s="38" t="s">
        <v>53</v>
      </c>
      <c r="C37" s="46">
        <v>4759756.0999999996</v>
      </c>
      <c r="D37" s="46">
        <v>4753680.3</v>
      </c>
      <c r="E37" s="46">
        <f>C37-D37</f>
        <v>6075.7999999998137</v>
      </c>
      <c r="F37" s="47">
        <f t="shared" si="2"/>
        <v>0.9987235060216636</v>
      </c>
      <c r="G37" s="23"/>
      <c r="H37" s="29"/>
    </row>
    <row r="38" spans="1:8" s="41" customFormat="1" ht="20.25" x14ac:dyDescent="0.3">
      <c r="A38" s="37"/>
      <c r="B38" s="30" t="s">
        <v>21</v>
      </c>
      <c r="C38" s="42">
        <f>SUM(C39:C56)</f>
        <v>1615330.1</v>
      </c>
      <c r="D38" s="42">
        <f>SUM(D39:D56)</f>
        <v>1609264.8</v>
      </c>
      <c r="E38" s="42">
        <f>SUM(E39:E56)</f>
        <v>6065.2999999999993</v>
      </c>
      <c r="F38" s="32">
        <f>D38/C38</f>
        <v>0.99624516375940741</v>
      </c>
      <c r="G38" s="23"/>
      <c r="H38" s="29"/>
    </row>
    <row r="39" spans="1:8" s="41" customFormat="1" ht="47.25" x14ac:dyDescent="0.3">
      <c r="A39" s="37"/>
      <c r="B39" s="50" t="s">
        <v>54</v>
      </c>
      <c r="C39" s="44">
        <v>220059.4</v>
      </c>
      <c r="D39" s="44">
        <v>220059.4</v>
      </c>
      <c r="E39" s="44">
        <f t="shared" ref="E39:E57" si="3">C39-D39</f>
        <v>0</v>
      </c>
      <c r="F39" s="45">
        <f t="shared" si="2"/>
        <v>1</v>
      </c>
      <c r="G39" s="23"/>
      <c r="H39" s="29"/>
    </row>
    <row r="40" spans="1:8" s="41" customFormat="1" ht="63.75" x14ac:dyDescent="0.3">
      <c r="A40" s="37"/>
      <c r="B40" s="60" t="s">
        <v>55</v>
      </c>
      <c r="C40" s="44">
        <v>15259.2</v>
      </c>
      <c r="D40" s="44">
        <v>15259.2</v>
      </c>
      <c r="E40" s="44">
        <f t="shared" si="3"/>
        <v>0</v>
      </c>
      <c r="F40" s="45">
        <f t="shared" si="2"/>
        <v>1</v>
      </c>
      <c r="G40" s="23"/>
      <c r="H40" s="29"/>
    </row>
    <row r="41" spans="1:8" s="41" customFormat="1" ht="48" x14ac:dyDescent="0.3">
      <c r="A41" s="37"/>
      <c r="B41" s="60" t="s">
        <v>56</v>
      </c>
      <c r="C41" s="44">
        <v>123262</v>
      </c>
      <c r="D41" s="44">
        <v>123262</v>
      </c>
      <c r="E41" s="44">
        <f t="shared" si="3"/>
        <v>0</v>
      </c>
      <c r="F41" s="45">
        <f t="shared" si="2"/>
        <v>1</v>
      </c>
      <c r="G41" s="23"/>
      <c r="H41" s="29"/>
    </row>
    <row r="42" spans="1:8" s="41" customFormat="1" ht="48" x14ac:dyDescent="0.3">
      <c r="A42" s="37"/>
      <c r="B42" s="60" t="s">
        <v>57</v>
      </c>
      <c r="C42" s="44">
        <v>169283.8</v>
      </c>
      <c r="D42" s="44">
        <v>169283.8</v>
      </c>
      <c r="E42" s="44">
        <f t="shared" si="3"/>
        <v>0</v>
      </c>
      <c r="F42" s="45">
        <f t="shared" si="2"/>
        <v>1</v>
      </c>
      <c r="G42" s="23"/>
      <c r="H42" s="29"/>
    </row>
    <row r="43" spans="1:8" s="41" customFormat="1" ht="79.5" x14ac:dyDescent="0.3">
      <c r="A43" s="37"/>
      <c r="B43" s="60" t="s">
        <v>58</v>
      </c>
      <c r="C43" s="44">
        <v>624.29999999999995</v>
      </c>
      <c r="D43" s="44">
        <v>623.79999999999995</v>
      </c>
      <c r="E43" s="44">
        <f t="shared" si="3"/>
        <v>0.5</v>
      </c>
      <c r="F43" s="45">
        <f t="shared" si="2"/>
        <v>0.99919910299535475</v>
      </c>
      <c r="G43" s="23"/>
      <c r="H43" s="29"/>
    </row>
    <row r="44" spans="1:8" s="41" customFormat="1" ht="79.5" x14ac:dyDescent="0.3">
      <c r="A44" s="37"/>
      <c r="B44" s="60" t="s">
        <v>59</v>
      </c>
      <c r="C44" s="44">
        <v>101293.9</v>
      </c>
      <c r="D44" s="44">
        <v>101293.9</v>
      </c>
      <c r="E44" s="44">
        <f t="shared" si="3"/>
        <v>0</v>
      </c>
      <c r="F44" s="45">
        <f t="shared" si="2"/>
        <v>1</v>
      </c>
      <c r="G44" s="23"/>
      <c r="H44" s="29"/>
    </row>
    <row r="45" spans="1:8" s="41" customFormat="1" ht="63" x14ac:dyDescent="0.3">
      <c r="A45" s="37"/>
      <c r="B45" s="50" t="s">
        <v>60</v>
      </c>
      <c r="C45" s="44">
        <v>4211.5</v>
      </c>
      <c r="D45" s="44">
        <v>4211.5</v>
      </c>
      <c r="E45" s="44">
        <f t="shared" si="3"/>
        <v>0</v>
      </c>
      <c r="F45" s="45">
        <f t="shared" si="2"/>
        <v>1</v>
      </c>
      <c r="G45" s="23"/>
      <c r="H45" s="29"/>
    </row>
    <row r="46" spans="1:8" s="41" customFormat="1" ht="110.25" x14ac:dyDescent="0.3">
      <c r="A46" s="37"/>
      <c r="B46" s="50" t="s">
        <v>61</v>
      </c>
      <c r="C46" s="44">
        <v>2030.4</v>
      </c>
      <c r="D46" s="44">
        <v>1348.6</v>
      </c>
      <c r="E46" s="44">
        <f t="shared" si="3"/>
        <v>681.80000000000018</v>
      </c>
      <c r="F46" s="45">
        <f t="shared" si="2"/>
        <v>0.66420409771473599</v>
      </c>
      <c r="G46" s="23"/>
      <c r="H46" s="29"/>
    </row>
    <row r="47" spans="1:8" s="41" customFormat="1" ht="63" x14ac:dyDescent="0.3">
      <c r="A47" s="37"/>
      <c r="B47" s="50" t="s">
        <v>62</v>
      </c>
      <c r="C47" s="44">
        <v>29654</v>
      </c>
      <c r="D47" s="44">
        <v>24272.400000000001</v>
      </c>
      <c r="E47" s="44">
        <f t="shared" si="3"/>
        <v>5381.5999999999985</v>
      </c>
      <c r="F47" s="45">
        <f t="shared" si="2"/>
        <v>0.81852026708032644</v>
      </c>
      <c r="G47" s="23"/>
      <c r="H47" s="29"/>
    </row>
    <row r="48" spans="1:8" s="41" customFormat="1" ht="47.25" x14ac:dyDescent="0.3">
      <c r="A48" s="37"/>
      <c r="B48" s="43" t="s">
        <v>63</v>
      </c>
      <c r="C48" s="44">
        <v>4328.1000000000004</v>
      </c>
      <c r="D48" s="44">
        <v>4328.1000000000004</v>
      </c>
      <c r="E48" s="44">
        <f t="shared" si="3"/>
        <v>0</v>
      </c>
      <c r="F48" s="45">
        <f t="shared" si="2"/>
        <v>1</v>
      </c>
      <c r="G48" s="23"/>
      <c r="H48" s="29"/>
    </row>
    <row r="49" spans="1:8" s="41" customFormat="1" ht="48" x14ac:dyDescent="0.3">
      <c r="A49" s="37"/>
      <c r="B49" s="60" t="s">
        <v>64</v>
      </c>
      <c r="C49" s="44">
        <v>160000</v>
      </c>
      <c r="D49" s="44">
        <v>160000</v>
      </c>
      <c r="E49" s="44">
        <f t="shared" si="3"/>
        <v>0</v>
      </c>
      <c r="F49" s="45">
        <f t="shared" si="2"/>
        <v>1</v>
      </c>
      <c r="G49" s="23"/>
      <c r="H49" s="29"/>
    </row>
    <row r="50" spans="1:8" s="41" customFormat="1" ht="57.75" customHeight="1" x14ac:dyDescent="0.3">
      <c r="A50" s="37"/>
      <c r="B50" s="60" t="s">
        <v>65</v>
      </c>
      <c r="C50" s="44">
        <v>295521.5</v>
      </c>
      <c r="D50" s="44">
        <v>295521.5</v>
      </c>
      <c r="E50" s="44">
        <f t="shared" si="3"/>
        <v>0</v>
      </c>
      <c r="F50" s="45">
        <f t="shared" si="2"/>
        <v>1</v>
      </c>
      <c r="G50" s="23"/>
      <c r="H50" s="29"/>
    </row>
    <row r="51" spans="1:8" s="41" customFormat="1" ht="79.5" x14ac:dyDescent="0.3">
      <c r="A51" s="37"/>
      <c r="B51" s="60" t="s">
        <v>66</v>
      </c>
      <c r="C51" s="44">
        <v>1243.4000000000001</v>
      </c>
      <c r="D51" s="44">
        <v>1242</v>
      </c>
      <c r="E51" s="44">
        <f t="shared" si="3"/>
        <v>1.4000000000000909</v>
      </c>
      <c r="F51" s="45">
        <f t="shared" si="2"/>
        <v>0.99887405501045512</v>
      </c>
      <c r="G51" s="23"/>
      <c r="H51" s="29"/>
    </row>
    <row r="52" spans="1:8" s="41" customFormat="1" ht="79.5" x14ac:dyDescent="0.3">
      <c r="A52" s="37"/>
      <c r="B52" s="60" t="s">
        <v>67</v>
      </c>
      <c r="C52" s="44">
        <v>67507.3</v>
      </c>
      <c r="D52" s="44">
        <v>67507.3</v>
      </c>
      <c r="E52" s="44">
        <f t="shared" si="3"/>
        <v>0</v>
      </c>
      <c r="F52" s="45">
        <f t="shared" si="2"/>
        <v>1</v>
      </c>
      <c r="G52" s="23"/>
      <c r="H52" s="29"/>
    </row>
    <row r="53" spans="1:8" s="41" customFormat="1" ht="48" x14ac:dyDescent="0.3">
      <c r="A53" s="37"/>
      <c r="B53" s="60" t="s">
        <v>68</v>
      </c>
      <c r="C53" s="44">
        <v>120000</v>
      </c>
      <c r="D53" s="44">
        <v>120000</v>
      </c>
      <c r="E53" s="44">
        <f t="shared" si="3"/>
        <v>0</v>
      </c>
      <c r="F53" s="45">
        <f t="shared" si="2"/>
        <v>1</v>
      </c>
      <c r="G53" s="23"/>
      <c r="H53" s="29"/>
    </row>
    <row r="54" spans="1:8" s="41" customFormat="1" ht="48" x14ac:dyDescent="0.3">
      <c r="A54" s="37"/>
      <c r="B54" s="60" t="s">
        <v>69</v>
      </c>
      <c r="C54" s="44">
        <v>108138.8</v>
      </c>
      <c r="D54" s="44">
        <v>108138.8</v>
      </c>
      <c r="E54" s="44">
        <f t="shared" si="3"/>
        <v>0</v>
      </c>
      <c r="F54" s="45">
        <f t="shared" si="2"/>
        <v>1</v>
      </c>
      <c r="G54" s="23"/>
      <c r="H54" s="29"/>
    </row>
    <row r="55" spans="1:8" s="41" customFormat="1" ht="48.75" customHeight="1" x14ac:dyDescent="0.3">
      <c r="A55" s="37"/>
      <c r="B55" s="60" t="s">
        <v>70</v>
      </c>
      <c r="C55" s="44">
        <v>150955.20000000001</v>
      </c>
      <c r="D55" s="44">
        <v>150955.20000000001</v>
      </c>
      <c r="E55" s="44">
        <f t="shared" si="3"/>
        <v>0</v>
      </c>
      <c r="F55" s="45">
        <f t="shared" si="2"/>
        <v>1</v>
      </c>
      <c r="G55" s="23"/>
      <c r="H55" s="29"/>
    </row>
    <row r="56" spans="1:8" s="41" customFormat="1" ht="63.75" x14ac:dyDescent="0.3">
      <c r="A56" s="37"/>
      <c r="B56" s="60" t="s">
        <v>71</v>
      </c>
      <c r="C56" s="44">
        <v>41957.3</v>
      </c>
      <c r="D56" s="44">
        <v>41957.3</v>
      </c>
      <c r="E56" s="44">
        <f t="shared" si="3"/>
        <v>0</v>
      </c>
      <c r="F56" s="45">
        <f t="shared" si="2"/>
        <v>1</v>
      </c>
      <c r="G56" s="23"/>
      <c r="H56" s="29"/>
    </row>
    <row r="57" spans="1:8" s="41" customFormat="1" ht="20.25" x14ac:dyDescent="0.3">
      <c r="A57" s="37" t="s">
        <v>72</v>
      </c>
      <c r="B57" s="38" t="s">
        <v>73</v>
      </c>
      <c r="C57" s="46">
        <v>121562.8</v>
      </c>
      <c r="D57" s="46">
        <v>100394.7</v>
      </c>
      <c r="E57" s="46">
        <f t="shared" si="3"/>
        <v>21168.100000000006</v>
      </c>
      <c r="F57" s="47">
        <f t="shared" si="2"/>
        <v>0.82586695930004894</v>
      </c>
      <c r="G57" s="23"/>
      <c r="H57" s="29"/>
    </row>
    <row r="58" spans="1:8" s="41" customFormat="1" ht="20.25" x14ac:dyDescent="0.3">
      <c r="A58" s="37"/>
      <c r="B58" s="30" t="s">
        <v>21</v>
      </c>
      <c r="C58" s="42">
        <f>SUM(C59:C60)</f>
        <v>75058.399999999994</v>
      </c>
      <c r="D58" s="42">
        <f>SUM(D59:D60)</f>
        <v>73476.399999999994</v>
      </c>
      <c r="E58" s="42">
        <f>SUM(E59:E60)</f>
        <v>1582</v>
      </c>
      <c r="F58" s="32">
        <f t="shared" si="2"/>
        <v>0.97892307856282579</v>
      </c>
      <c r="G58" s="23"/>
      <c r="H58" s="29"/>
    </row>
    <row r="59" spans="1:8" s="41" customFormat="1" ht="63.75" x14ac:dyDescent="0.3">
      <c r="A59" s="37"/>
      <c r="B59" s="60" t="s">
        <v>74</v>
      </c>
      <c r="C59" s="44">
        <v>73476.399999999994</v>
      </c>
      <c r="D59" s="44">
        <v>73476.399999999994</v>
      </c>
      <c r="E59" s="44">
        <f>C59-D59</f>
        <v>0</v>
      </c>
      <c r="F59" s="45">
        <f>D59/C59</f>
        <v>1</v>
      </c>
      <c r="G59" s="23"/>
      <c r="H59" s="29"/>
    </row>
    <row r="60" spans="1:8" s="41" customFormat="1" ht="66" customHeight="1" x14ac:dyDescent="0.3">
      <c r="A60" s="37"/>
      <c r="B60" s="60" t="s">
        <v>75</v>
      </c>
      <c r="C60" s="44">
        <v>1582</v>
      </c>
      <c r="D60" s="44"/>
      <c r="E60" s="44">
        <f>C60-D60</f>
        <v>1582</v>
      </c>
      <c r="F60" s="45">
        <f>D60/C60</f>
        <v>0</v>
      </c>
      <c r="G60" s="23"/>
      <c r="H60" s="29"/>
    </row>
    <row r="61" spans="1:8" s="41" customFormat="1" ht="20.25" x14ac:dyDescent="0.3">
      <c r="A61" s="37" t="s">
        <v>76</v>
      </c>
      <c r="B61" s="38" t="s">
        <v>77</v>
      </c>
      <c r="C61" s="46">
        <v>713855.7</v>
      </c>
      <c r="D61" s="46">
        <v>713430</v>
      </c>
      <c r="E61" s="46">
        <f>C61-D61</f>
        <v>425.69999999995343</v>
      </c>
      <c r="F61" s="47">
        <f t="shared" si="2"/>
        <v>0.99940366099199052</v>
      </c>
      <c r="G61" s="23"/>
      <c r="H61" s="29"/>
    </row>
    <row r="62" spans="1:8" s="41" customFormat="1" ht="20.25" x14ac:dyDescent="0.3">
      <c r="A62" s="37" t="s">
        <v>78</v>
      </c>
      <c r="B62" s="38" t="s">
        <v>79</v>
      </c>
      <c r="C62" s="46">
        <v>3477053.3</v>
      </c>
      <c r="D62" s="46">
        <v>3247883.4</v>
      </c>
      <c r="E62" s="46">
        <f>C62-D62</f>
        <v>229169.89999999991</v>
      </c>
      <c r="F62" s="47">
        <f t="shared" si="2"/>
        <v>0.93409077163125454</v>
      </c>
      <c r="G62" s="23"/>
      <c r="H62" s="29"/>
    </row>
    <row r="63" spans="1:8" s="41" customFormat="1" ht="20.25" x14ac:dyDescent="0.3">
      <c r="A63" s="37"/>
      <c r="B63" s="30" t="s">
        <v>21</v>
      </c>
      <c r="C63" s="42">
        <f>SUM(C64:C73)</f>
        <v>2387752.0999999996</v>
      </c>
      <c r="D63" s="42">
        <f>SUM(D64:D73)</f>
        <v>2297277.4000000004</v>
      </c>
      <c r="E63" s="42">
        <f>SUM(E64:E73)</f>
        <v>90474.699999999895</v>
      </c>
      <c r="F63" s="32">
        <f t="shared" si="2"/>
        <v>0.9621088386855573</v>
      </c>
      <c r="G63" s="23"/>
      <c r="H63" s="29"/>
    </row>
    <row r="64" spans="1:8" s="41" customFormat="1" ht="66" customHeight="1" x14ac:dyDescent="0.3">
      <c r="A64" s="37"/>
      <c r="B64" s="60" t="s">
        <v>80</v>
      </c>
      <c r="C64" s="44">
        <v>244016</v>
      </c>
      <c r="D64" s="44">
        <v>244016</v>
      </c>
      <c r="E64" s="44">
        <f t="shared" ref="E64:E74" si="4">C64-D64</f>
        <v>0</v>
      </c>
      <c r="F64" s="45">
        <f t="shared" si="2"/>
        <v>1</v>
      </c>
      <c r="G64" s="23"/>
      <c r="H64" s="29"/>
    </row>
    <row r="65" spans="1:8" s="41" customFormat="1" ht="67.5" customHeight="1" x14ac:dyDescent="0.3">
      <c r="A65" s="37"/>
      <c r="B65" s="60" t="s">
        <v>81</v>
      </c>
      <c r="C65" s="44">
        <v>351510</v>
      </c>
      <c r="D65" s="44">
        <v>351510</v>
      </c>
      <c r="E65" s="44">
        <f t="shared" si="4"/>
        <v>0</v>
      </c>
      <c r="F65" s="45">
        <f t="shared" si="2"/>
        <v>1</v>
      </c>
      <c r="G65" s="23"/>
      <c r="H65" s="29"/>
    </row>
    <row r="66" spans="1:8" s="41" customFormat="1" ht="79.5" x14ac:dyDescent="0.3">
      <c r="A66" s="37"/>
      <c r="B66" s="60" t="s">
        <v>82</v>
      </c>
      <c r="C66" s="44">
        <v>32636.6</v>
      </c>
      <c r="D66" s="44">
        <v>32636.6</v>
      </c>
      <c r="E66" s="44">
        <f t="shared" si="4"/>
        <v>0</v>
      </c>
      <c r="F66" s="45">
        <f t="shared" si="2"/>
        <v>1</v>
      </c>
      <c r="G66" s="23"/>
      <c r="H66" s="29"/>
    </row>
    <row r="67" spans="1:8" s="41" customFormat="1" ht="85.5" customHeight="1" x14ac:dyDescent="0.3">
      <c r="A67" s="37"/>
      <c r="B67" s="60" t="s">
        <v>83</v>
      </c>
      <c r="C67" s="44">
        <v>118396</v>
      </c>
      <c r="D67" s="44">
        <v>118396</v>
      </c>
      <c r="E67" s="44">
        <f t="shared" si="4"/>
        <v>0</v>
      </c>
      <c r="F67" s="45">
        <f t="shared" si="2"/>
        <v>1</v>
      </c>
      <c r="G67" s="23"/>
      <c r="H67" s="29"/>
    </row>
    <row r="68" spans="1:8" s="41" customFormat="1" ht="71.25" customHeight="1" x14ac:dyDescent="0.3">
      <c r="A68" s="37"/>
      <c r="B68" s="60" t="s">
        <v>84</v>
      </c>
      <c r="C68" s="44">
        <v>91467.7</v>
      </c>
      <c r="D68" s="44">
        <v>36282.9</v>
      </c>
      <c r="E68" s="44">
        <f t="shared" si="4"/>
        <v>55184.799999999996</v>
      </c>
      <c r="F68" s="45">
        <f t="shared" si="2"/>
        <v>0.39667445447955946</v>
      </c>
      <c r="G68" s="23"/>
      <c r="H68" s="29"/>
    </row>
    <row r="69" spans="1:8" s="41" customFormat="1" ht="71.25" customHeight="1" x14ac:dyDescent="0.3">
      <c r="A69" s="37"/>
      <c r="B69" s="60" t="s">
        <v>85</v>
      </c>
      <c r="C69" s="44">
        <v>81400</v>
      </c>
      <c r="D69" s="44">
        <v>46508.5</v>
      </c>
      <c r="E69" s="44">
        <f>C69-D69</f>
        <v>34891.5</v>
      </c>
      <c r="F69" s="45">
        <f>D69/C69</f>
        <v>0.5713574938574939</v>
      </c>
      <c r="G69" s="23"/>
      <c r="H69" s="29"/>
    </row>
    <row r="70" spans="1:8" s="41" customFormat="1" ht="23.25" customHeight="1" x14ac:dyDescent="0.3">
      <c r="A70" s="37"/>
      <c r="B70" s="60" t="s">
        <v>86</v>
      </c>
      <c r="C70" s="44">
        <v>87600</v>
      </c>
      <c r="D70" s="44">
        <v>87600</v>
      </c>
      <c r="E70" s="44">
        <f>C70-D70</f>
        <v>0</v>
      </c>
      <c r="F70" s="45">
        <f>D70/C70</f>
        <v>1</v>
      </c>
      <c r="G70" s="23"/>
      <c r="H70" s="29"/>
    </row>
    <row r="71" spans="1:8" s="41" customFormat="1" ht="33.75" customHeight="1" x14ac:dyDescent="0.3">
      <c r="A71" s="37"/>
      <c r="B71" s="60" t="s">
        <v>87</v>
      </c>
      <c r="C71" s="44">
        <v>223534.1</v>
      </c>
      <c r="D71" s="44">
        <v>223534.1</v>
      </c>
      <c r="E71" s="44">
        <f t="shared" si="4"/>
        <v>0</v>
      </c>
      <c r="F71" s="45">
        <f t="shared" si="2"/>
        <v>1</v>
      </c>
      <c r="G71" s="23"/>
      <c r="H71" s="29"/>
    </row>
    <row r="72" spans="1:8" s="41" customFormat="1" ht="51" customHeight="1" x14ac:dyDescent="0.3">
      <c r="A72" s="37"/>
      <c r="B72" s="60" t="s">
        <v>88</v>
      </c>
      <c r="C72" s="44">
        <v>3500</v>
      </c>
      <c r="D72" s="44">
        <v>3500</v>
      </c>
      <c r="E72" s="44">
        <f t="shared" si="4"/>
        <v>0</v>
      </c>
      <c r="F72" s="45">
        <f t="shared" si="2"/>
        <v>1</v>
      </c>
      <c r="G72" s="23"/>
      <c r="H72" s="29"/>
    </row>
    <row r="73" spans="1:8" s="41" customFormat="1" ht="80.25" customHeight="1" x14ac:dyDescent="0.3">
      <c r="A73" s="37"/>
      <c r="B73" s="60" t="s">
        <v>89</v>
      </c>
      <c r="C73" s="44">
        <v>1153691.7</v>
      </c>
      <c r="D73" s="44">
        <v>1153293.3</v>
      </c>
      <c r="E73" s="44">
        <f t="shared" si="4"/>
        <v>398.39999999990687</v>
      </c>
      <c r="F73" s="45">
        <f t="shared" si="2"/>
        <v>0.99965467377463157</v>
      </c>
      <c r="G73" s="23"/>
      <c r="H73" s="29"/>
    </row>
    <row r="74" spans="1:8" s="41" customFormat="1" ht="20.25" x14ac:dyDescent="0.3">
      <c r="A74" s="37" t="s">
        <v>90</v>
      </c>
      <c r="B74" s="38" t="s">
        <v>91</v>
      </c>
      <c r="C74" s="46">
        <v>23107171.399999999</v>
      </c>
      <c r="D74" s="46">
        <v>20623096.899999999</v>
      </c>
      <c r="E74" s="46">
        <f t="shared" si="4"/>
        <v>2484074.5</v>
      </c>
      <c r="F74" s="47">
        <f t="shared" si="2"/>
        <v>0.89249768147736164</v>
      </c>
      <c r="G74" s="23"/>
      <c r="H74" s="29"/>
    </row>
    <row r="75" spans="1:8" s="41" customFormat="1" ht="20.25" x14ac:dyDescent="0.3">
      <c r="A75" s="37"/>
      <c r="B75" s="30" t="s">
        <v>21</v>
      </c>
      <c r="C75" s="42">
        <f>SUM(C76:C82)</f>
        <v>3184079.9</v>
      </c>
      <c r="D75" s="42">
        <f>SUM(D76:D82)</f>
        <v>2867092.2</v>
      </c>
      <c r="E75" s="42">
        <f>SUM(E76:E82)</f>
        <v>316987.69999999995</v>
      </c>
      <c r="F75" s="32">
        <f t="shared" si="2"/>
        <v>0.90044605978637671</v>
      </c>
      <c r="G75" s="23"/>
      <c r="H75" s="29"/>
    </row>
    <row r="76" spans="1:8" s="41" customFormat="1" ht="63.75" x14ac:dyDescent="0.3">
      <c r="A76" s="37"/>
      <c r="B76" s="60" t="s">
        <v>92</v>
      </c>
      <c r="C76" s="44">
        <v>111173.9</v>
      </c>
      <c r="D76" s="44">
        <v>65376.6</v>
      </c>
      <c r="E76" s="53">
        <f t="shared" ref="E76:E87" si="5">C76-D76</f>
        <v>45797.299999999996</v>
      </c>
      <c r="F76" s="45">
        <f t="shared" si="2"/>
        <v>0.58805708893904052</v>
      </c>
      <c r="G76" s="23"/>
      <c r="H76" s="29"/>
    </row>
    <row r="77" spans="1:8" s="41" customFormat="1" ht="48" x14ac:dyDescent="0.3">
      <c r="A77" s="37"/>
      <c r="B77" s="60" t="s">
        <v>93</v>
      </c>
      <c r="C77" s="44">
        <v>941659</v>
      </c>
      <c r="D77" s="44">
        <v>868794.4</v>
      </c>
      <c r="E77" s="53">
        <f t="shared" si="5"/>
        <v>72864.599999999977</v>
      </c>
      <c r="F77" s="45">
        <f t="shared" si="2"/>
        <v>0.92262103372877025</v>
      </c>
      <c r="G77" s="23"/>
      <c r="H77" s="29"/>
    </row>
    <row r="78" spans="1:8" s="41" customFormat="1" ht="32.25" x14ac:dyDescent="0.3">
      <c r="A78" s="37"/>
      <c r="B78" s="60" t="s">
        <v>94</v>
      </c>
      <c r="C78" s="44">
        <v>1319473.3</v>
      </c>
      <c r="D78" s="44">
        <v>1151311.8</v>
      </c>
      <c r="E78" s="53">
        <f t="shared" si="5"/>
        <v>168161.5</v>
      </c>
      <c r="F78" s="45">
        <f t="shared" si="2"/>
        <v>0.87255407138590835</v>
      </c>
      <c r="G78" s="23"/>
      <c r="H78" s="29"/>
    </row>
    <row r="79" spans="1:8" s="41" customFormat="1" ht="95.25" x14ac:dyDescent="0.3">
      <c r="A79" s="37"/>
      <c r="B79" s="60" t="s">
        <v>95</v>
      </c>
      <c r="C79" s="44">
        <v>33197.199999999997</v>
      </c>
      <c r="D79" s="44">
        <v>24757.3</v>
      </c>
      <c r="E79" s="53">
        <f>C79-D79</f>
        <v>8439.8999999999978</v>
      </c>
      <c r="F79" s="45">
        <f>D79/C79</f>
        <v>0.74576470304724496</v>
      </c>
      <c r="G79" s="23"/>
      <c r="H79" s="29"/>
    </row>
    <row r="80" spans="1:8" s="41" customFormat="1" ht="57.75" customHeight="1" x14ac:dyDescent="0.3">
      <c r="A80" s="37"/>
      <c r="B80" s="60" t="s">
        <v>96</v>
      </c>
      <c r="C80" s="44">
        <v>612904.30000000005</v>
      </c>
      <c r="D80" s="44">
        <v>612904.30000000005</v>
      </c>
      <c r="E80" s="53">
        <f t="shared" si="5"/>
        <v>0</v>
      </c>
      <c r="F80" s="45">
        <f t="shared" si="2"/>
        <v>1</v>
      </c>
      <c r="G80" s="23"/>
      <c r="H80" s="29"/>
    </row>
    <row r="81" spans="1:8" s="41" customFormat="1" ht="150.75" customHeight="1" x14ac:dyDescent="0.3">
      <c r="A81" s="37"/>
      <c r="B81" s="60" t="s">
        <v>97</v>
      </c>
      <c r="C81" s="44">
        <v>96191.4</v>
      </c>
      <c r="D81" s="44">
        <v>74467</v>
      </c>
      <c r="E81" s="53">
        <f t="shared" si="5"/>
        <v>21724.399999999994</v>
      </c>
      <c r="F81" s="45">
        <f t="shared" si="2"/>
        <v>0.77415444623947671</v>
      </c>
      <c r="G81" s="23"/>
      <c r="H81" s="29"/>
    </row>
    <row r="82" spans="1:8" s="41" customFormat="1" ht="151.5" customHeight="1" x14ac:dyDescent="0.3">
      <c r="A82" s="37"/>
      <c r="B82" s="60" t="s">
        <v>98</v>
      </c>
      <c r="C82" s="44">
        <v>69480.800000000003</v>
      </c>
      <c r="D82" s="44">
        <v>69480.800000000003</v>
      </c>
      <c r="E82" s="53">
        <f t="shared" si="5"/>
        <v>0</v>
      </c>
      <c r="F82" s="45">
        <f t="shared" si="2"/>
        <v>1</v>
      </c>
      <c r="G82" s="23"/>
      <c r="H82" s="29"/>
    </row>
    <row r="83" spans="1:8" s="41" customFormat="1" ht="20.25" x14ac:dyDescent="0.3">
      <c r="A83" s="37" t="s">
        <v>99</v>
      </c>
      <c r="B83" s="38" t="s">
        <v>100</v>
      </c>
      <c r="C83" s="46">
        <v>1184925.5</v>
      </c>
      <c r="D83" s="46">
        <v>1078462.7</v>
      </c>
      <c r="E83" s="46">
        <f t="shared" si="5"/>
        <v>106462.80000000005</v>
      </c>
      <c r="F83" s="47">
        <f t="shared" si="2"/>
        <v>0.91015232603231166</v>
      </c>
      <c r="G83" s="23"/>
      <c r="H83" s="29"/>
    </row>
    <row r="84" spans="1:8" s="41" customFormat="1" ht="20.25" x14ac:dyDescent="0.3">
      <c r="A84" s="37"/>
      <c r="B84" s="30" t="s">
        <v>21</v>
      </c>
      <c r="C84" s="42">
        <f>C85+C86</f>
        <v>123918.3</v>
      </c>
      <c r="D84" s="42">
        <f>D85+D86</f>
        <v>114806.20000000001</v>
      </c>
      <c r="E84" s="42">
        <f>E85+E86</f>
        <v>9112.0999999999985</v>
      </c>
      <c r="F84" s="32">
        <f>D84/C84</f>
        <v>0.92646687373858427</v>
      </c>
      <c r="G84" s="23"/>
      <c r="H84" s="29"/>
    </row>
    <row r="85" spans="1:8" s="41" customFormat="1" ht="31.5" x14ac:dyDescent="0.3">
      <c r="A85" s="37"/>
      <c r="B85" s="50" t="s">
        <v>101</v>
      </c>
      <c r="C85" s="53">
        <v>37344.800000000003</v>
      </c>
      <c r="D85" s="53">
        <v>28919.4</v>
      </c>
      <c r="E85" s="53">
        <f>C85-D85</f>
        <v>8425.4000000000015</v>
      </c>
      <c r="F85" s="45">
        <f>D85/C85</f>
        <v>0.77438893768342576</v>
      </c>
      <c r="G85" s="23"/>
      <c r="H85" s="29"/>
    </row>
    <row r="86" spans="1:8" s="41" customFormat="1" ht="63" x14ac:dyDescent="0.3">
      <c r="A86" s="37"/>
      <c r="B86" s="50" t="s">
        <v>102</v>
      </c>
      <c r="C86" s="53">
        <v>86573.5</v>
      </c>
      <c r="D86" s="53">
        <v>85886.8</v>
      </c>
      <c r="E86" s="53">
        <f>C86-D86</f>
        <v>686.69999999999709</v>
      </c>
      <c r="F86" s="45">
        <f>D86/C86</f>
        <v>0.9920680115739805</v>
      </c>
      <c r="G86" s="23"/>
      <c r="H86" s="29"/>
    </row>
    <row r="87" spans="1:8" s="41" customFormat="1" ht="31.5" x14ac:dyDescent="0.3">
      <c r="A87" s="37" t="s">
        <v>103</v>
      </c>
      <c r="B87" s="38" t="s">
        <v>104</v>
      </c>
      <c r="C87" s="46">
        <v>4010312.4</v>
      </c>
      <c r="D87" s="46">
        <v>3968494.7</v>
      </c>
      <c r="E87" s="46">
        <f t="shared" si="5"/>
        <v>41817.699999999721</v>
      </c>
      <c r="F87" s="47">
        <f t="shared" si="2"/>
        <v>0.98957245824539763</v>
      </c>
      <c r="G87" s="23"/>
      <c r="H87" s="29"/>
    </row>
    <row r="88" spans="1:8" s="41" customFormat="1" ht="20.25" x14ac:dyDescent="0.3">
      <c r="A88" s="37"/>
      <c r="B88" s="30" t="s">
        <v>21</v>
      </c>
      <c r="C88" s="42">
        <f>SUM(C89:C94)</f>
        <v>709621.20000000007</v>
      </c>
      <c r="D88" s="42">
        <f>SUM(D89:D94)</f>
        <v>708911</v>
      </c>
      <c r="E88" s="42">
        <f>SUM(E89:E94)</f>
        <v>710.20000000000073</v>
      </c>
      <c r="F88" s="32">
        <f t="shared" si="2"/>
        <v>0.99899918435356772</v>
      </c>
      <c r="G88" s="23"/>
      <c r="H88" s="29"/>
    </row>
    <row r="89" spans="1:8" s="41" customFormat="1" ht="47.25" x14ac:dyDescent="0.3">
      <c r="A89" s="37"/>
      <c r="B89" s="61" t="s">
        <v>105</v>
      </c>
      <c r="C89" s="44">
        <v>8814.4</v>
      </c>
      <c r="D89" s="44">
        <v>8814.4</v>
      </c>
      <c r="E89" s="44">
        <f t="shared" ref="E89:E94" si="6">C89-D89</f>
        <v>0</v>
      </c>
      <c r="F89" s="45">
        <f t="shared" si="2"/>
        <v>1</v>
      </c>
      <c r="G89" s="23"/>
      <c r="H89" s="29"/>
    </row>
    <row r="90" spans="1:8" s="41" customFormat="1" ht="63" x14ac:dyDescent="0.3">
      <c r="A90" s="37"/>
      <c r="B90" s="61" t="s">
        <v>106</v>
      </c>
      <c r="C90" s="44">
        <v>13680</v>
      </c>
      <c r="D90" s="44">
        <v>13513.8</v>
      </c>
      <c r="E90" s="44">
        <f t="shared" si="6"/>
        <v>166.20000000000073</v>
      </c>
      <c r="F90" s="45">
        <f t="shared" si="2"/>
        <v>0.98785087719298237</v>
      </c>
      <c r="G90" s="23"/>
      <c r="H90" s="29"/>
    </row>
    <row r="91" spans="1:8" s="41" customFormat="1" ht="78.75" x14ac:dyDescent="0.3">
      <c r="A91" s="37"/>
      <c r="B91" s="61" t="s">
        <v>107</v>
      </c>
      <c r="C91" s="44">
        <v>476168.2</v>
      </c>
      <c r="D91" s="44">
        <v>475710.5</v>
      </c>
      <c r="E91" s="44">
        <f t="shared" si="6"/>
        <v>457.70000000001164</v>
      </c>
      <c r="F91" s="45">
        <f t="shared" si="2"/>
        <v>0.99903878503436383</v>
      </c>
      <c r="G91" s="23"/>
      <c r="H91" s="29"/>
    </row>
    <row r="92" spans="1:8" s="41" customFormat="1" ht="63" x14ac:dyDescent="0.3">
      <c r="A92" s="37"/>
      <c r="B92" s="61" t="s">
        <v>108</v>
      </c>
      <c r="C92" s="44">
        <v>197106.8</v>
      </c>
      <c r="D92" s="44">
        <v>197020.5</v>
      </c>
      <c r="E92" s="44">
        <f t="shared" si="6"/>
        <v>86.299999999988358</v>
      </c>
      <c r="F92" s="45">
        <f t="shared" si="2"/>
        <v>0.99956216629766204</v>
      </c>
      <c r="G92" s="23"/>
      <c r="H92" s="29"/>
    </row>
    <row r="93" spans="1:8" s="41" customFormat="1" ht="63" x14ac:dyDescent="0.3">
      <c r="A93" s="37"/>
      <c r="B93" s="61" t="s">
        <v>109</v>
      </c>
      <c r="C93" s="44">
        <v>11005</v>
      </c>
      <c r="D93" s="44">
        <v>11005</v>
      </c>
      <c r="E93" s="44">
        <f t="shared" si="6"/>
        <v>0</v>
      </c>
      <c r="F93" s="45">
        <f t="shared" si="2"/>
        <v>1</v>
      </c>
      <c r="G93" s="23"/>
      <c r="H93" s="29"/>
    </row>
    <row r="94" spans="1:8" s="41" customFormat="1" ht="52.5" customHeight="1" x14ac:dyDescent="0.3">
      <c r="A94" s="37"/>
      <c r="B94" s="61" t="s">
        <v>110</v>
      </c>
      <c r="C94" s="44">
        <v>2846.8</v>
      </c>
      <c r="D94" s="44">
        <v>2846.8</v>
      </c>
      <c r="E94" s="44">
        <f t="shared" si="6"/>
        <v>0</v>
      </c>
      <c r="F94" s="45">
        <f t="shared" si="2"/>
        <v>1</v>
      </c>
      <c r="G94" s="23"/>
      <c r="H94" s="29"/>
    </row>
    <row r="95" spans="1:8" ht="20.25" x14ac:dyDescent="0.3">
      <c r="A95" s="34" t="s">
        <v>111</v>
      </c>
      <c r="B95" s="55" t="s">
        <v>112</v>
      </c>
      <c r="C95" s="56">
        <f>C96+C106+C116+C138</f>
        <v>8619468.4000000004</v>
      </c>
      <c r="D95" s="56">
        <f>D96+D106+D116+D138</f>
        <v>7751480.7000000002</v>
      </c>
      <c r="E95" s="56">
        <f>E96+E106+E116+E138</f>
        <v>867987.69999999972</v>
      </c>
      <c r="F95" s="54">
        <f t="shared" si="2"/>
        <v>0.89929916095521623</v>
      </c>
      <c r="G95" s="23"/>
      <c r="H95" s="29"/>
    </row>
    <row r="96" spans="1:8" ht="20.25" x14ac:dyDescent="0.3">
      <c r="A96" s="37" t="s">
        <v>113</v>
      </c>
      <c r="B96" s="38" t="s">
        <v>114</v>
      </c>
      <c r="C96" s="46">
        <v>2069583.9</v>
      </c>
      <c r="D96" s="46">
        <v>1474545.3</v>
      </c>
      <c r="E96" s="46">
        <f>C96-D96</f>
        <v>595038.59999999986</v>
      </c>
      <c r="F96" s="47">
        <f t="shared" si="2"/>
        <v>0.71248394423632699</v>
      </c>
      <c r="G96" s="23"/>
      <c r="H96" s="29"/>
    </row>
    <row r="97" spans="1:8" ht="20.25" x14ac:dyDescent="0.3">
      <c r="A97" s="37"/>
      <c r="B97" s="30" t="s">
        <v>21</v>
      </c>
      <c r="C97" s="42">
        <f>SUM(C98:C105)</f>
        <v>985189.10000000021</v>
      </c>
      <c r="D97" s="42">
        <f>SUM(D98:D105)</f>
        <v>661795.20000000007</v>
      </c>
      <c r="E97" s="42">
        <f>SUM(E98:E105)</f>
        <v>323393.90000000008</v>
      </c>
      <c r="F97" s="32">
        <f t="shared" si="2"/>
        <v>0.67174433821892665</v>
      </c>
      <c r="G97" s="23"/>
      <c r="H97" s="29"/>
    </row>
    <row r="98" spans="1:8" ht="48" x14ac:dyDescent="0.3">
      <c r="A98" s="37"/>
      <c r="B98" s="60" t="s">
        <v>115</v>
      </c>
      <c r="C98" s="44">
        <v>34799.5</v>
      </c>
      <c r="D98" s="44">
        <v>10407.5</v>
      </c>
      <c r="E98" s="44">
        <f t="shared" ref="E98:E106" si="7">C98-D98</f>
        <v>24392</v>
      </c>
      <c r="F98" s="45">
        <f t="shared" ref="F98:F145" si="8">D98/C98</f>
        <v>0.29907038894236987</v>
      </c>
      <c r="G98" s="23"/>
      <c r="H98" s="29"/>
    </row>
    <row r="99" spans="1:8" ht="74.25" customHeight="1" x14ac:dyDescent="0.3">
      <c r="A99" s="37"/>
      <c r="B99" s="60" t="s">
        <v>116</v>
      </c>
      <c r="C99" s="44">
        <v>31963.8</v>
      </c>
      <c r="D99" s="44">
        <v>31895.8</v>
      </c>
      <c r="E99" s="44">
        <f t="shared" si="7"/>
        <v>68</v>
      </c>
      <c r="F99" s="45">
        <f t="shared" si="8"/>
        <v>0.99787259337125123</v>
      </c>
      <c r="G99" s="23"/>
      <c r="H99" s="29"/>
    </row>
    <row r="100" spans="1:8" ht="77.25" customHeight="1" x14ac:dyDescent="0.3">
      <c r="A100" s="37"/>
      <c r="B100" s="60" t="s">
        <v>117</v>
      </c>
      <c r="C100" s="44">
        <v>749565.9</v>
      </c>
      <c r="D100" s="44">
        <v>473100.79999999999</v>
      </c>
      <c r="E100" s="44">
        <f t="shared" si="7"/>
        <v>276465.10000000003</v>
      </c>
      <c r="F100" s="45">
        <f t="shared" si="8"/>
        <v>0.63116638577075079</v>
      </c>
      <c r="G100" s="23"/>
      <c r="H100" s="29"/>
    </row>
    <row r="101" spans="1:8" ht="87.75" customHeight="1" x14ac:dyDescent="0.3">
      <c r="A101" s="37"/>
      <c r="B101" s="60" t="s">
        <v>118</v>
      </c>
      <c r="C101" s="44">
        <v>71110.5</v>
      </c>
      <c r="D101" s="44">
        <v>71110.5</v>
      </c>
      <c r="E101" s="44">
        <f t="shared" si="7"/>
        <v>0</v>
      </c>
      <c r="F101" s="45">
        <f t="shared" si="8"/>
        <v>1</v>
      </c>
      <c r="G101" s="23"/>
      <c r="H101" s="29"/>
    </row>
    <row r="102" spans="1:8" ht="77.25" customHeight="1" x14ac:dyDescent="0.3">
      <c r="A102" s="37"/>
      <c r="B102" s="60" t="s">
        <v>119</v>
      </c>
      <c r="C102" s="44">
        <v>34149.300000000003</v>
      </c>
      <c r="D102" s="44">
        <v>34149.300000000003</v>
      </c>
      <c r="E102" s="44">
        <f t="shared" si="7"/>
        <v>0</v>
      </c>
      <c r="F102" s="45">
        <f t="shared" si="8"/>
        <v>1</v>
      </c>
      <c r="G102" s="23"/>
      <c r="H102" s="29"/>
    </row>
    <row r="103" spans="1:8" ht="85.5" customHeight="1" x14ac:dyDescent="0.3">
      <c r="A103" s="37"/>
      <c r="B103" s="60" t="s">
        <v>120</v>
      </c>
      <c r="C103" s="44">
        <v>1808.9</v>
      </c>
      <c r="D103" s="44">
        <v>1808.9</v>
      </c>
      <c r="E103" s="44">
        <f t="shared" si="7"/>
        <v>0</v>
      </c>
      <c r="F103" s="45">
        <f t="shared" si="8"/>
        <v>1</v>
      </c>
      <c r="G103" s="23"/>
      <c r="H103" s="29"/>
    </row>
    <row r="104" spans="1:8" ht="49.5" customHeight="1" x14ac:dyDescent="0.3">
      <c r="A104" s="37"/>
      <c r="B104" s="60" t="s">
        <v>121</v>
      </c>
      <c r="C104" s="44">
        <v>25854.3</v>
      </c>
      <c r="D104" s="44">
        <v>20640.900000000001</v>
      </c>
      <c r="E104" s="44">
        <f t="shared" si="7"/>
        <v>5213.3999999999978</v>
      </c>
      <c r="F104" s="45">
        <f t="shared" si="8"/>
        <v>0.79835462572956928</v>
      </c>
      <c r="G104" s="23"/>
      <c r="H104" s="29"/>
    </row>
    <row r="105" spans="1:8" ht="83.25" customHeight="1" x14ac:dyDescent="0.3">
      <c r="A105" s="37"/>
      <c r="B105" s="60" t="s">
        <v>122</v>
      </c>
      <c r="C105" s="44">
        <v>35936.9</v>
      </c>
      <c r="D105" s="44">
        <v>18681.5</v>
      </c>
      <c r="E105" s="44">
        <f t="shared" si="7"/>
        <v>17255.400000000001</v>
      </c>
      <c r="F105" s="45">
        <f t="shared" si="8"/>
        <v>0.5198417225748464</v>
      </c>
      <c r="G105" s="23"/>
      <c r="H105" s="29"/>
    </row>
    <row r="106" spans="1:8" ht="20.25" x14ac:dyDescent="0.3">
      <c r="A106" s="37" t="s">
        <v>123</v>
      </c>
      <c r="B106" s="38" t="s">
        <v>124</v>
      </c>
      <c r="C106" s="46">
        <v>1589141.2</v>
      </c>
      <c r="D106" s="46">
        <v>1467479.8</v>
      </c>
      <c r="E106" s="46">
        <f t="shared" si="7"/>
        <v>121661.39999999991</v>
      </c>
      <c r="F106" s="47">
        <f t="shared" si="8"/>
        <v>0.9234420453009462</v>
      </c>
      <c r="G106" s="23"/>
      <c r="H106" s="29"/>
    </row>
    <row r="107" spans="1:8" ht="20.25" x14ac:dyDescent="0.3">
      <c r="A107" s="37"/>
      <c r="B107" s="30" t="s">
        <v>21</v>
      </c>
      <c r="C107" s="42">
        <f>SUM(C108:C115)</f>
        <v>641385.29999999993</v>
      </c>
      <c r="D107" s="42">
        <f>SUM(D108:D115)</f>
        <v>603951.4</v>
      </c>
      <c r="E107" s="42">
        <f>SUM(E108:E115)</f>
        <v>37433.899999999972</v>
      </c>
      <c r="F107" s="32">
        <f t="shared" si="8"/>
        <v>0.94163586225003926</v>
      </c>
      <c r="G107" s="23"/>
      <c r="H107" s="29"/>
    </row>
    <row r="108" spans="1:8" ht="74.25" customHeight="1" x14ac:dyDescent="0.3">
      <c r="A108" s="37"/>
      <c r="B108" s="60" t="s">
        <v>125</v>
      </c>
      <c r="C108" s="44">
        <v>158774.5</v>
      </c>
      <c r="D108" s="44">
        <v>151985.1</v>
      </c>
      <c r="E108" s="44">
        <f t="shared" ref="E108:E116" si="9">C108-D108</f>
        <v>6789.3999999999942</v>
      </c>
      <c r="F108" s="45">
        <f t="shared" si="8"/>
        <v>0.95723872536207011</v>
      </c>
      <c r="G108" s="23"/>
      <c r="H108" s="29"/>
    </row>
    <row r="109" spans="1:8" ht="37.5" customHeight="1" x14ac:dyDescent="0.3">
      <c r="A109" s="37"/>
      <c r="B109" s="60" t="s">
        <v>126</v>
      </c>
      <c r="C109" s="44">
        <v>145843.29999999999</v>
      </c>
      <c r="D109" s="44">
        <v>131515.20000000001</v>
      </c>
      <c r="E109" s="44">
        <f t="shared" si="9"/>
        <v>14328.099999999977</v>
      </c>
      <c r="F109" s="45">
        <f t="shared" si="8"/>
        <v>0.90175688564370127</v>
      </c>
      <c r="G109" s="23"/>
      <c r="H109" s="29"/>
    </row>
    <row r="110" spans="1:8" ht="74.25" customHeight="1" x14ac:dyDescent="0.3">
      <c r="A110" s="37"/>
      <c r="B110" s="60" t="s">
        <v>127</v>
      </c>
      <c r="C110" s="44">
        <v>128225.1</v>
      </c>
      <c r="D110" s="44">
        <v>127152.1</v>
      </c>
      <c r="E110" s="44">
        <f t="shared" si="9"/>
        <v>1073</v>
      </c>
      <c r="F110" s="45">
        <f t="shared" si="8"/>
        <v>0.99163190358205999</v>
      </c>
      <c r="G110" s="23"/>
      <c r="H110" s="29"/>
    </row>
    <row r="111" spans="1:8" ht="33.75" customHeight="1" x14ac:dyDescent="0.3">
      <c r="A111" s="37"/>
      <c r="B111" s="60" t="s">
        <v>128</v>
      </c>
      <c r="C111" s="44">
        <v>6062</v>
      </c>
      <c r="D111" s="44">
        <v>858</v>
      </c>
      <c r="E111" s="44">
        <f t="shared" si="9"/>
        <v>5204</v>
      </c>
      <c r="F111" s="45">
        <f t="shared" si="8"/>
        <v>0.1415374463873309</v>
      </c>
      <c r="G111" s="23"/>
      <c r="H111" s="29"/>
    </row>
    <row r="112" spans="1:8" ht="71.25" customHeight="1" x14ac:dyDescent="0.3">
      <c r="A112" s="37"/>
      <c r="B112" s="60" t="s">
        <v>129</v>
      </c>
      <c r="C112" s="44">
        <v>101979.6</v>
      </c>
      <c r="D112" s="44">
        <v>101979.6</v>
      </c>
      <c r="E112" s="44">
        <f t="shared" si="9"/>
        <v>0</v>
      </c>
      <c r="F112" s="45">
        <f t="shared" si="8"/>
        <v>1</v>
      </c>
      <c r="G112" s="23"/>
      <c r="H112" s="29"/>
    </row>
    <row r="113" spans="1:8" ht="71.25" customHeight="1" x14ac:dyDescent="0.3">
      <c r="A113" s="37"/>
      <c r="B113" s="60" t="s">
        <v>130</v>
      </c>
      <c r="C113" s="44">
        <v>8670</v>
      </c>
      <c r="D113" s="44"/>
      <c r="E113" s="44">
        <f>C113-D113</f>
        <v>8670</v>
      </c>
      <c r="F113" s="45">
        <f>D113/C113</f>
        <v>0</v>
      </c>
      <c r="G113" s="23"/>
      <c r="H113" s="29"/>
    </row>
    <row r="114" spans="1:8" ht="32.25" x14ac:dyDescent="0.3">
      <c r="A114" s="37"/>
      <c r="B114" s="60" t="s">
        <v>131</v>
      </c>
      <c r="C114" s="44">
        <v>70956.2</v>
      </c>
      <c r="D114" s="44">
        <v>69859.899999999994</v>
      </c>
      <c r="E114" s="44">
        <f>C114-D114</f>
        <v>1096.3000000000029</v>
      </c>
      <c r="F114" s="45">
        <f t="shared" si="8"/>
        <v>0.98454962357059705</v>
      </c>
      <c r="G114" s="23"/>
      <c r="H114" s="29"/>
    </row>
    <row r="115" spans="1:8" ht="32.25" x14ac:dyDescent="0.3">
      <c r="A115" s="37"/>
      <c r="B115" s="60" t="s">
        <v>132</v>
      </c>
      <c r="C115" s="44">
        <v>20874.599999999999</v>
      </c>
      <c r="D115" s="44">
        <v>20601.5</v>
      </c>
      <c r="E115" s="44">
        <f>C115-D115</f>
        <v>273.09999999999854</v>
      </c>
      <c r="F115" s="45">
        <f t="shared" si="8"/>
        <v>0.98691711457944109</v>
      </c>
      <c r="G115" s="23"/>
      <c r="H115" s="29"/>
    </row>
    <row r="116" spans="1:8" ht="20.25" x14ac:dyDescent="0.3">
      <c r="A116" s="37" t="s">
        <v>133</v>
      </c>
      <c r="B116" s="38" t="s">
        <v>134</v>
      </c>
      <c r="C116" s="46">
        <v>3704904.5</v>
      </c>
      <c r="D116" s="46">
        <v>3556829.6</v>
      </c>
      <c r="E116" s="46">
        <f t="shared" si="9"/>
        <v>148074.89999999991</v>
      </c>
      <c r="F116" s="47">
        <f t="shared" si="8"/>
        <v>0.96003273498682629</v>
      </c>
      <c r="G116" s="23"/>
      <c r="H116" s="29"/>
    </row>
    <row r="117" spans="1:8" ht="20.25" x14ac:dyDescent="0.3">
      <c r="A117" s="37"/>
      <c r="B117" s="30" t="s">
        <v>21</v>
      </c>
      <c r="C117" s="42">
        <f>SUM(C118:C137)</f>
        <v>3577556.9000000008</v>
      </c>
      <c r="D117" s="42">
        <f>SUM(D118:D137)</f>
        <v>3454843.2</v>
      </c>
      <c r="E117" s="42">
        <f>SUM(E118:E137)</f>
        <v>122713.70000000007</v>
      </c>
      <c r="F117" s="32">
        <f t="shared" si="8"/>
        <v>0.9656990221455316</v>
      </c>
      <c r="G117" s="23"/>
      <c r="H117" s="29"/>
    </row>
    <row r="118" spans="1:8" ht="63" x14ac:dyDescent="0.3">
      <c r="A118" s="37"/>
      <c r="B118" s="43" t="s">
        <v>135</v>
      </c>
      <c r="C118" s="44">
        <v>279524.2</v>
      </c>
      <c r="D118" s="44">
        <v>278784.8</v>
      </c>
      <c r="E118" s="44">
        <f t="shared" ref="E118:E138" si="10">C118-D118</f>
        <v>739.40000000002328</v>
      </c>
      <c r="F118" s="45">
        <f t="shared" si="8"/>
        <v>0.99735479074799238</v>
      </c>
      <c r="G118" s="23"/>
      <c r="H118" s="29"/>
    </row>
    <row r="119" spans="1:8" ht="63" x14ac:dyDescent="0.3">
      <c r="A119" s="37"/>
      <c r="B119" s="43" t="s">
        <v>136</v>
      </c>
      <c r="C119" s="44">
        <v>1068579.8</v>
      </c>
      <c r="D119" s="44">
        <v>1063475</v>
      </c>
      <c r="E119" s="44">
        <f t="shared" si="10"/>
        <v>5104.8000000000466</v>
      </c>
      <c r="F119" s="45">
        <f t="shared" si="8"/>
        <v>0.99522281817417846</v>
      </c>
      <c r="G119" s="23"/>
      <c r="H119" s="29"/>
    </row>
    <row r="120" spans="1:8" ht="78.75" x14ac:dyDescent="0.3">
      <c r="A120" s="37"/>
      <c r="B120" s="43" t="s">
        <v>137</v>
      </c>
      <c r="C120" s="44">
        <v>24526.1</v>
      </c>
      <c r="D120" s="44">
        <v>24526.1</v>
      </c>
      <c r="E120" s="44">
        <f t="shared" si="10"/>
        <v>0</v>
      </c>
      <c r="F120" s="45">
        <f t="shared" si="8"/>
        <v>1</v>
      </c>
      <c r="G120" s="23"/>
      <c r="H120" s="29"/>
    </row>
    <row r="121" spans="1:8" ht="63" x14ac:dyDescent="0.3">
      <c r="A121" s="37"/>
      <c r="B121" s="43" t="s">
        <v>138</v>
      </c>
      <c r="C121" s="44">
        <v>12119.6</v>
      </c>
      <c r="D121" s="44">
        <v>12119.6</v>
      </c>
      <c r="E121" s="44">
        <f t="shared" si="10"/>
        <v>0</v>
      </c>
      <c r="F121" s="45">
        <f t="shared" si="8"/>
        <v>1</v>
      </c>
      <c r="G121" s="23"/>
      <c r="H121" s="29"/>
    </row>
    <row r="122" spans="1:8" ht="63" x14ac:dyDescent="0.3">
      <c r="A122" s="37"/>
      <c r="B122" s="43" t="s">
        <v>139</v>
      </c>
      <c r="C122" s="44">
        <v>158915.29999999999</v>
      </c>
      <c r="D122" s="44">
        <v>50853.4</v>
      </c>
      <c r="E122" s="44">
        <f t="shared" si="10"/>
        <v>108061.9</v>
      </c>
      <c r="F122" s="45">
        <f t="shared" si="8"/>
        <v>0.32000317150079322</v>
      </c>
      <c r="G122" s="23"/>
      <c r="H122" s="29"/>
    </row>
    <row r="123" spans="1:8" ht="47.25" x14ac:dyDescent="0.3">
      <c r="A123" s="37"/>
      <c r="B123" s="43" t="s">
        <v>140</v>
      </c>
      <c r="C123" s="44">
        <v>24976.400000000001</v>
      </c>
      <c r="D123" s="44">
        <v>24976.400000000001</v>
      </c>
      <c r="E123" s="44">
        <f t="shared" si="10"/>
        <v>0</v>
      </c>
      <c r="F123" s="45">
        <f t="shared" si="8"/>
        <v>1</v>
      </c>
      <c r="G123" s="23"/>
      <c r="H123" s="29"/>
    </row>
    <row r="124" spans="1:8" ht="47.25" x14ac:dyDescent="0.3">
      <c r="A124" s="37"/>
      <c r="B124" s="43" t="s">
        <v>141</v>
      </c>
      <c r="C124" s="44">
        <v>8986.6</v>
      </c>
      <c r="D124" s="44">
        <v>8986.6</v>
      </c>
      <c r="E124" s="44">
        <f t="shared" si="10"/>
        <v>0</v>
      </c>
      <c r="F124" s="45">
        <f t="shared" si="8"/>
        <v>1</v>
      </c>
      <c r="G124" s="23"/>
      <c r="H124" s="29"/>
    </row>
    <row r="125" spans="1:8" ht="31.5" x14ac:dyDescent="0.3">
      <c r="A125" s="37"/>
      <c r="B125" s="43" t="s">
        <v>142</v>
      </c>
      <c r="C125" s="44">
        <v>28259.1</v>
      </c>
      <c r="D125" s="44">
        <v>27383.3</v>
      </c>
      <c r="E125" s="44">
        <f t="shared" si="10"/>
        <v>875.79999999999927</v>
      </c>
      <c r="F125" s="45">
        <f t="shared" si="8"/>
        <v>0.96900821328350872</v>
      </c>
      <c r="G125" s="23"/>
      <c r="H125" s="29"/>
    </row>
    <row r="126" spans="1:8" ht="63.75" x14ac:dyDescent="0.3">
      <c r="A126" s="37"/>
      <c r="B126" s="60" t="s">
        <v>143</v>
      </c>
      <c r="C126" s="44">
        <v>132386</v>
      </c>
      <c r="D126" s="44">
        <v>132386</v>
      </c>
      <c r="E126" s="44">
        <f t="shared" si="10"/>
        <v>0</v>
      </c>
      <c r="F126" s="45">
        <f t="shared" si="8"/>
        <v>1</v>
      </c>
      <c r="G126" s="23"/>
      <c r="H126" s="29"/>
    </row>
    <row r="127" spans="1:8" ht="63.75" x14ac:dyDescent="0.3">
      <c r="A127" s="37"/>
      <c r="B127" s="60" t="s">
        <v>144</v>
      </c>
      <c r="C127" s="44">
        <v>50444.5</v>
      </c>
      <c r="D127" s="44">
        <v>50444.5</v>
      </c>
      <c r="E127" s="44">
        <f t="shared" si="10"/>
        <v>0</v>
      </c>
      <c r="F127" s="45">
        <f t="shared" si="8"/>
        <v>1</v>
      </c>
      <c r="G127" s="23"/>
      <c r="H127" s="29"/>
    </row>
    <row r="128" spans="1:8" ht="47.25" x14ac:dyDescent="0.3">
      <c r="A128" s="37"/>
      <c r="B128" s="43" t="s">
        <v>145</v>
      </c>
      <c r="C128" s="44">
        <v>2323.1999999999998</v>
      </c>
      <c r="D128" s="44">
        <v>2220.6999999999998</v>
      </c>
      <c r="E128" s="44">
        <f t="shared" si="10"/>
        <v>102.5</v>
      </c>
      <c r="F128" s="45">
        <f t="shared" si="8"/>
        <v>0.95587982093663915</v>
      </c>
      <c r="G128" s="23"/>
      <c r="H128" s="29"/>
    </row>
    <row r="129" spans="1:8" ht="47.25" x14ac:dyDescent="0.3">
      <c r="A129" s="37"/>
      <c r="B129" s="43" t="s">
        <v>146</v>
      </c>
      <c r="C129" s="44">
        <v>6612.3</v>
      </c>
      <c r="D129" s="44">
        <v>6320.4</v>
      </c>
      <c r="E129" s="44">
        <f t="shared" si="10"/>
        <v>291.90000000000055</v>
      </c>
      <c r="F129" s="45">
        <f t="shared" si="8"/>
        <v>0.95585499750465031</v>
      </c>
      <c r="G129" s="23"/>
      <c r="H129" s="29"/>
    </row>
    <row r="130" spans="1:8" ht="94.5" x14ac:dyDescent="0.3">
      <c r="A130" s="37"/>
      <c r="B130" s="43" t="s">
        <v>147</v>
      </c>
      <c r="C130" s="44">
        <v>351351.4</v>
      </c>
      <c r="D130" s="44">
        <v>351351.4</v>
      </c>
      <c r="E130" s="44">
        <f t="shared" si="10"/>
        <v>0</v>
      </c>
      <c r="F130" s="45">
        <f t="shared" si="8"/>
        <v>1</v>
      </c>
      <c r="G130" s="23"/>
      <c r="H130" s="29"/>
    </row>
    <row r="131" spans="1:8" ht="94.5" x14ac:dyDescent="0.3">
      <c r="A131" s="37"/>
      <c r="B131" s="43" t="s">
        <v>148</v>
      </c>
      <c r="C131" s="44">
        <v>1000000</v>
      </c>
      <c r="D131" s="44">
        <v>1000000</v>
      </c>
      <c r="E131" s="44">
        <f t="shared" si="10"/>
        <v>0</v>
      </c>
      <c r="F131" s="45">
        <f t="shared" si="8"/>
        <v>1</v>
      </c>
      <c r="G131" s="23"/>
      <c r="H131" s="29"/>
    </row>
    <row r="132" spans="1:8" ht="63" x14ac:dyDescent="0.3">
      <c r="A132" s="37"/>
      <c r="B132" s="43" t="s">
        <v>149</v>
      </c>
      <c r="C132" s="44">
        <v>195708.5</v>
      </c>
      <c r="D132" s="44">
        <v>195708.4</v>
      </c>
      <c r="E132" s="44">
        <f t="shared" si="10"/>
        <v>0.10000000000582077</v>
      </c>
      <c r="F132" s="45">
        <f t="shared" si="8"/>
        <v>0.99999948903598967</v>
      </c>
      <c r="G132" s="23"/>
      <c r="H132" s="29"/>
    </row>
    <row r="133" spans="1:8" ht="47.25" x14ac:dyDescent="0.3">
      <c r="A133" s="37"/>
      <c r="B133" s="43" t="s">
        <v>150</v>
      </c>
      <c r="C133" s="44">
        <v>75615.5</v>
      </c>
      <c r="D133" s="44">
        <v>74459.899999999994</v>
      </c>
      <c r="E133" s="44">
        <f t="shared" si="10"/>
        <v>1155.6000000000058</v>
      </c>
      <c r="F133" s="45">
        <f t="shared" si="8"/>
        <v>0.98471741904768195</v>
      </c>
      <c r="G133" s="23"/>
      <c r="H133" s="29"/>
    </row>
    <row r="134" spans="1:8" ht="31.5" x14ac:dyDescent="0.3">
      <c r="A134" s="37"/>
      <c r="B134" s="43" t="s">
        <v>151</v>
      </c>
      <c r="C134" s="44">
        <v>45824.6</v>
      </c>
      <c r="D134" s="44">
        <v>45723.5</v>
      </c>
      <c r="E134" s="44">
        <f t="shared" si="10"/>
        <v>101.09999999999854</v>
      </c>
      <c r="F134" s="45">
        <f t="shared" si="8"/>
        <v>0.99779376142945064</v>
      </c>
      <c r="G134" s="23"/>
      <c r="H134" s="29"/>
    </row>
    <row r="135" spans="1:8" ht="78.75" x14ac:dyDescent="0.3">
      <c r="A135" s="37"/>
      <c r="B135" s="43" t="s">
        <v>152</v>
      </c>
      <c r="C135" s="44">
        <v>24889.200000000001</v>
      </c>
      <c r="D135" s="44">
        <v>24198.1</v>
      </c>
      <c r="E135" s="44">
        <f t="shared" si="10"/>
        <v>691.10000000000218</v>
      </c>
      <c r="F135" s="45">
        <f t="shared" si="8"/>
        <v>0.97223293637400954</v>
      </c>
      <c r="G135" s="23"/>
      <c r="H135" s="29"/>
    </row>
    <row r="136" spans="1:8" ht="63" x14ac:dyDescent="0.3">
      <c r="A136" s="37"/>
      <c r="B136" s="43" t="s">
        <v>153</v>
      </c>
      <c r="C136" s="44">
        <v>61014.6</v>
      </c>
      <c r="D136" s="44">
        <v>61014.6</v>
      </c>
      <c r="E136" s="44">
        <f t="shared" si="10"/>
        <v>0</v>
      </c>
      <c r="F136" s="45">
        <f t="shared" si="8"/>
        <v>1</v>
      </c>
      <c r="G136" s="23"/>
      <c r="H136" s="29"/>
    </row>
    <row r="137" spans="1:8" ht="46.5" customHeight="1" x14ac:dyDescent="0.3">
      <c r="A137" s="37"/>
      <c r="B137" s="43" t="s">
        <v>154</v>
      </c>
      <c r="C137" s="44">
        <v>25500</v>
      </c>
      <c r="D137" s="44">
        <v>19910.5</v>
      </c>
      <c r="E137" s="44">
        <f>C137-D137</f>
        <v>5589.5</v>
      </c>
      <c r="F137" s="45">
        <f>D137/C137</f>
        <v>0.78080392156862743</v>
      </c>
      <c r="G137" s="23"/>
      <c r="H137" s="29"/>
    </row>
    <row r="138" spans="1:8" ht="31.5" x14ac:dyDescent="0.3">
      <c r="A138" s="37" t="s">
        <v>155</v>
      </c>
      <c r="B138" s="38" t="s">
        <v>156</v>
      </c>
      <c r="C138" s="46">
        <v>1255838.8</v>
      </c>
      <c r="D138" s="46">
        <v>1252626</v>
      </c>
      <c r="E138" s="46">
        <f t="shared" si="10"/>
        <v>3212.8000000000466</v>
      </c>
      <c r="F138" s="47">
        <f t="shared" si="8"/>
        <v>0.99744170987550307</v>
      </c>
      <c r="G138" s="23"/>
      <c r="H138" s="29"/>
    </row>
    <row r="139" spans="1:8" ht="20.25" x14ac:dyDescent="0.3">
      <c r="A139" s="37"/>
      <c r="B139" s="30" t="s">
        <v>21</v>
      </c>
      <c r="C139" s="42">
        <f>SUM(C140:C145)</f>
        <v>704974.7</v>
      </c>
      <c r="D139" s="42">
        <f>SUM(D140:D145)</f>
        <v>704971.3</v>
      </c>
      <c r="E139" s="42">
        <f>SUM(E140:E145)</f>
        <v>3.4000000000169166</v>
      </c>
      <c r="F139" s="45">
        <f t="shared" si="8"/>
        <v>0.99999517713188868</v>
      </c>
      <c r="G139" s="23"/>
      <c r="H139" s="29"/>
    </row>
    <row r="140" spans="1:8" ht="78.75" x14ac:dyDescent="0.3">
      <c r="A140" s="37"/>
      <c r="B140" s="62" t="s">
        <v>157</v>
      </c>
      <c r="C140" s="44">
        <v>713.9</v>
      </c>
      <c r="D140" s="44">
        <v>713.9</v>
      </c>
      <c r="E140" s="44">
        <f t="shared" ref="E140:E145" si="11">C140-D140</f>
        <v>0</v>
      </c>
      <c r="F140" s="45">
        <f t="shared" si="8"/>
        <v>1</v>
      </c>
      <c r="G140" s="23"/>
      <c r="H140" s="29"/>
    </row>
    <row r="141" spans="1:8" ht="47.25" x14ac:dyDescent="0.3">
      <c r="A141" s="37"/>
      <c r="B141" s="43" t="s">
        <v>158</v>
      </c>
      <c r="C141" s="44">
        <v>4872.3999999999996</v>
      </c>
      <c r="D141" s="44">
        <v>4872.3</v>
      </c>
      <c r="E141" s="44">
        <f t="shared" si="11"/>
        <v>9.9999999999454303E-2</v>
      </c>
      <c r="F141" s="45">
        <f t="shared" si="8"/>
        <v>0.99997947623347849</v>
      </c>
      <c r="G141" s="23"/>
      <c r="H141" s="29"/>
    </row>
    <row r="142" spans="1:8" ht="47.25" x14ac:dyDescent="0.3">
      <c r="A142" s="37"/>
      <c r="B142" s="43" t="s">
        <v>159</v>
      </c>
      <c r="C142" s="44">
        <v>146173.1</v>
      </c>
      <c r="D142" s="44">
        <v>146169.79999999999</v>
      </c>
      <c r="E142" s="44">
        <f t="shared" si="11"/>
        <v>3.3000000000174623</v>
      </c>
      <c r="F142" s="45">
        <f t="shared" si="8"/>
        <v>0.99997742402671885</v>
      </c>
      <c r="G142" s="23"/>
      <c r="H142" s="29"/>
    </row>
    <row r="143" spans="1:8" ht="79.5" x14ac:dyDescent="0.3">
      <c r="A143" s="37"/>
      <c r="B143" s="60" t="s">
        <v>160</v>
      </c>
      <c r="C143" s="44">
        <v>2396</v>
      </c>
      <c r="D143" s="44">
        <v>2396</v>
      </c>
      <c r="E143" s="44">
        <f t="shared" si="11"/>
        <v>0</v>
      </c>
      <c r="F143" s="45">
        <f>D143/C143</f>
        <v>1</v>
      </c>
      <c r="G143" s="23"/>
      <c r="H143" s="29"/>
    </row>
    <row r="144" spans="1:8" ht="79.5" x14ac:dyDescent="0.3">
      <c r="A144" s="37"/>
      <c r="B144" s="60" t="s">
        <v>161</v>
      </c>
      <c r="C144" s="44">
        <v>6819.3</v>
      </c>
      <c r="D144" s="44">
        <v>6819.3</v>
      </c>
      <c r="E144" s="44">
        <f t="shared" si="11"/>
        <v>0</v>
      </c>
      <c r="F144" s="45">
        <f t="shared" si="8"/>
        <v>1</v>
      </c>
      <c r="G144" s="23"/>
      <c r="H144" s="29"/>
    </row>
    <row r="145" spans="1:9" ht="111" x14ac:dyDescent="0.3">
      <c r="A145" s="37"/>
      <c r="B145" s="60" t="s">
        <v>162</v>
      </c>
      <c r="C145" s="44">
        <v>544000</v>
      </c>
      <c r="D145" s="44">
        <v>544000</v>
      </c>
      <c r="E145" s="44">
        <f t="shared" si="11"/>
        <v>0</v>
      </c>
      <c r="F145" s="45">
        <f t="shared" si="8"/>
        <v>1</v>
      </c>
      <c r="G145" s="23"/>
      <c r="H145" s="29"/>
    </row>
    <row r="146" spans="1:9" ht="20.25" x14ac:dyDescent="0.3">
      <c r="A146" s="52"/>
      <c r="B146" s="51"/>
      <c r="C146" s="53"/>
      <c r="D146" s="53"/>
      <c r="E146" s="53"/>
      <c r="F146" s="63"/>
      <c r="G146" s="23"/>
      <c r="H146" s="29"/>
    </row>
    <row r="147" spans="1:9" ht="20.25" x14ac:dyDescent="0.3">
      <c r="A147" s="34" t="s">
        <v>163</v>
      </c>
      <c r="B147" s="55" t="s">
        <v>164</v>
      </c>
      <c r="C147" s="56">
        <f>C153+C154+C148</f>
        <v>5054216.0999999996</v>
      </c>
      <c r="D147" s="56">
        <f>D153+D154+D148</f>
        <v>4963024.5999999996</v>
      </c>
      <c r="E147" s="56">
        <f>E153+E154+E148</f>
        <v>91191.500000000364</v>
      </c>
      <c r="F147" s="54">
        <f t="shared" ref="F147:F154" si="12">D147/C147</f>
        <v>0.98195734052606098</v>
      </c>
      <c r="G147" s="23"/>
      <c r="H147" s="29"/>
    </row>
    <row r="148" spans="1:9" ht="20.25" x14ac:dyDescent="0.3">
      <c r="A148" s="37" t="s">
        <v>165</v>
      </c>
      <c r="B148" s="38" t="s">
        <v>166</v>
      </c>
      <c r="C148" s="46">
        <v>4760700.5</v>
      </c>
      <c r="D148" s="46">
        <v>4673465.5999999996</v>
      </c>
      <c r="E148" s="46">
        <f>C148-D148</f>
        <v>87234.900000000373</v>
      </c>
      <c r="F148" s="64">
        <f t="shared" si="12"/>
        <v>0.98167603696136729</v>
      </c>
      <c r="G148" s="23"/>
      <c r="H148" s="29"/>
    </row>
    <row r="149" spans="1:9" ht="20.25" x14ac:dyDescent="0.3">
      <c r="A149" s="37"/>
      <c r="B149" s="30" t="s">
        <v>21</v>
      </c>
      <c r="C149" s="42">
        <f>C150+C151+C152</f>
        <v>3717655.9000000004</v>
      </c>
      <c r="D149" s="42">
        <f>D150+D151+D152</f>
        <v>3630667.3000000003</v>
      </c>
      <c r="E149" s="42">
        <f>E150+E151+E152</f>
        <v>86988.600000000195</v>
      </c>
      <c r="F149" s="65">
        <f t="shared" si="12"/>
        <v>0.9766012233676602</v>
      </c>
      <c r="G149" s="23"/>
      <c r="H149" s="29"/>
    </row>
    <row r="150" spans="1:9" ht="47.25" x14ac:dyDescent="0.3">
      <c r="A150" s="37"/>
      <c r="B150" s="43" t="s">
        <v>167</v>
      </c>
      <c r="C150" s="44">
        <v>110135.1</v>
      </c>
      <c r="D150" s="44">
        <v>109602.7</v>
      </c>
      <c r="E150" s="44">
        <f t="shared" ref="E150:E155" si="13">C150-D150</f>
        <v>532.40000000000873</v>
      </c>
      <c r="F150" s="66">
        <f t="shared" si="12"/>
        <v>0.9951659371081516</v>
      </c>
      <c r="G150" s="23"/>
      <c r="H150" s="29"/>
    </row>
    <row r="151" spans="1:9" ht="47.25" x14ac:dyDescent="0.3">
      <c r="A151" s="37"/>
      <c r="B151" s="43" t="s">
        <v>168</v>
      </c>
      <c r="C151" s="44">
        <v>3361375.6</v>
      </c>
      <c r="D151" s="44">
        <v>3345176.4</v>
      </c>
      <c r="E151" s="44">
        <f t="shared" si="13"/>
        <v>16199.200000000186</v>
      </c>
      <c r="F151" s="66">
        <f t="shared" si="12"/>
        <v>0.99518078253438857</v>
      </c>
      <c r="G151" s="23"/>
      <c r="H151" s="29"/>
    </row>
    <row r="152" spans="1:9" ht="47.25" x14ac:dyDescent="0.3">
      <c r="A152" s="37"/>
      <c r="B152" s="43" t="s">
        <v>169</v>
      </c>
      <c r="C152" s="44">
        <v>246145.2</v>
      </c>
      <c r="D152" s="44">
        <v>175888.2</v>
      </c>
      <c r="E152" s="44">
        <f t="shared" si="13"/>
        <v>70257</v>
      </c>
      <c r="F152" s="66">
        <f>D152/C152</f>
        <v>0.71457091180327714</v>
      </c>
      <c r="G152" s="23"/>
      <c r="H152" s="29"/>
    </row>
    <row r="153" spans="1:9" ht="31.5" x14ac:dyDescent="0.3">
      <c r="A153" s="37" t="s">
        <v>170</v>
      </c>
      <c r="B153" s="38" t="s">
        <v>171</v>
      </c>
      <c r="C153" s="46">
        <v>95287</v>
      </c>
      <c r="D153" s="46">
        <v>92619.3</v>
      </c>
      <c r="E153" s="46">
        <f t="shared" si="13"/>
        <v>2667.6999999999971</v>
      </c>
      <c r="F153" s="64">
        <f t="shared" si="12"/>
        <v>0.97200352618930186</v>
      </c>
      <c r="G153" s="23"/>
      <c r="H153" s="29"/>
    </row>
    <row r="154" spans="1:9" ht="31.5" x14ac:dyDescent="0.3">
      <c r="A154" s="37" t="s">
        <v>172</v>
      </c>
      <c r="B154" s="38" t="s">
        <v>173</v>
      </c>
      <c r="C154" s="46">
        <v>198228.6</v>
      </c>
      <c r="D154" s="46">
        <v>196939.7</v>
      </c>
      <c r="E154" s="46">
        <f t="shared" si="13"/>
        <v>1288.8999999999942</v>
      </c>
      <c r="F154" s="64">
        <f t="shared" si="12"/>
        <v>0.99349791099770668</v>
      </c>
      <c r="G154" s="23"/>
      <c r="H154" s="29"/>
    </row>
    <row r="155" spans="1:9" ht="20.25" x14ac:dyDescent="0.3">
      <c r="A155" s="52"/>
      <c r="B155" s="51"/>
      <c r="C155" s="53"/>
      <c r="D155" s="53"/>
      <c r="E155" s="53">
        <f t="shared" si="13"/>
        <v>0</v>
      </c>
      <c r="F155" s="63"/>
      <c r="G155" s="23"/>
      <c r="H155" s="29"/>
    </row>
    <row r="156" spans="1:9" ht="20.25" x14ac:dyDescent="0.3">
      <c r="A156" s="34" t="s">
        <v>174</v>
      </c>
      <c r="B156" s="55" t="s">
        <v>175</v>
      </c>
      <c r="C156" s="56">
        <f>C157+C172+C203+C204+C205+C206+C209+C194</f>
        <v>50913860.500000007</v>
      </c>
      <c r="D156" s="56">
        <f>D157+D172+D203+D204+D205+D206+D209+D194</f>
        <v>50280027.399999999</v>
      </c>
      <c r="E156" s="56">
        <f>E157+E172+E203+E204+E205+E206+E209+E194</f>
        <v>633833.09999999951</v>
      </c>
      <c r="F156" s="54">
        <f t="shared" ref="F156:F197" si="14">D156/C156</f>
        <v>0.98755087330295821</v>
      </c>
      <c r="G156" s="23"/>
      <c r="H156" s="29"/>
      <c r="I156" s="67"/>
    </row>
    <row r="157" spans="1:9" ht="20.25" x14ac:dyDescent="0.3">
      <c r="A157" s="37" t="s">
        <v>176</v>
      </c>
      <c r="B157" s="38" t="s">
        <v>177</v>
      </c>
      <c r="C157" s="46">
        <v>15334164.1</v>
      </c>
      <c r="D157" s="46">
        <v>15292548.1</v>
      </c>
      <c r="E157" s="46">
        <f>C157-D157</f>
        <v>41616</v>
      </c>
      <c r="F157" s="47">
        <f t="shared" si="14"/>
        <v>0.9972860600859228</v>
      </c>
      <c r="G157" s="23"/>
      <c r="H157" s="29"/>
      <c r="I157" s="67"/>
    </row>
    <row r="158" spans="1:9" ht="20.25" x14ac:dyDescent="0.3">
      <c r="A158" s="37"/>
      <c r="B158" s="30" t="s">
        <v>21</v>
      </c>
      <c r="C158" s="42">
        <f>SUM(C159:C171)</f>
        <v>14968613.5</v>
      </c>
      <c r="D158" s="42">
        <f>SUM(D159:D171)</f>
        <v>14935500.9</v>
      </c>
      <c r="E158" s="42">
        <f>SUM(E159:E171)</f>
        <v>33112.600000000013</v>
      </c>
      <c r="F158" s="65">
        <f t="shared" si="14"/>
        <v>0.99778786458745827</v>
      </c>
      <c r="G158" s="23"/>
      <c r="H158" s="29"/>
      <c r="I158" s="67"/>
    </row>
    <row r="159" spans="1:9" ht="47.25" x14ac:dyDescent="0.3">
      <c r="A159" s="37"/>
      <c r="B159" s="43" t="s">
        <v>178</v>
      </c>
      <c r="C159" s="44">
        <v>12393105.6</v>
      </c>
      <c r="D159" s="44">
        <v>12393105.6</v>
      </c>
      <c r="E159" s="44">
        <f t="shared" ref="E159:E172" si="15">C159-D159</f>
        <v>0</v>
      </c>
      <c r="F159" s="66">
        <f t="shared" si="14"/>
        <v>1</v>
      </c>
      <c r="G159" s="23"/>
      <c r="H159" s="29"/>
      <c r="I159" s="67"/>
    </row>
    <row r="160" spans="1:9" ht="153" customHeight="1" x14ac:dyDescent="0.3">
      <c r="A160" s="37"/>
      <c r="B160" s="43" t="s">
        <v>179</v>
      </c>
      <c r="C160" s="44">
        <v>91309.9</v>
      </c>
      <c r="D160" s="44">
        <v>91309.9</v>
      </c>
      <c r="E160" s="44">
        <f t="shared" si="15"/>
        <v>0</v>
      </c>
      <c r="F160" s="66">
        <f t="shared" si="14"/>
        <v>1</v>
      </c>
      <c r="G160" s="23"/>
      <c r="H160" s="29"/>
      <c r="I160" s="67"/>
    </row>
    <row r="161" spans="1:9" ht="62.25" customHeight="1" x14ac:dyDescent="0.3">
      <c r="A161" s="37"/>
      <c r="B161" s="60" t="s">
        <v>180</v>
      </c>
      <c r="C161" s="44">
        <v>59400.5</v>
      </c>
      <c r="D161" s="44">
        <v>55627.1</v>
      </c>
      <c r="E161" s="44">
        <f t="shared" si="15"/>
        <v>3773.4000000000015</v>
      </c>
      <c r="F161" s="66">
        <f t="shared" si="14"/>
        <v>0.93647528219459431</v>
      </c>
      <c r="G161" s="23"/>
      <c r="H161" s="29"/>
      <c r="I161" s="67"/>
    </row>
    <row r="162" spans="1:9" ht="63.75" customHeight="1" x14ac:dyDescent="0.3">
      <c r="A162" s="37"/>
      <c r="B162" s="60" t="s">
        <v>181</v>
      </c>
      <c r="C162" s="44">
        <v>322027.3</v>
      </c>
      <c r="D162" s="44">
        <v>322027.3</v>
      </c>
      <c r="E162" s="44">
        <f t="shared" si="15"/>
        <v>0</v>
      </c>
      <c r="F162" s="66">
        <f t="shared" si="14"/>
        <v>1</v>
      </c>
      <c r="G162" s="23"/>
      <c r="H162" s="29"/>
      <c r="I162" s="67"/>
    </row>
    <row r="163" spans="1:9" ht="86.25" customHeight="1" x14ac:dyDescent="0.3">
      <c r="A163" s="37"/>
      <c r="B163" s="60" t="s">
        <v>182</v>
      </c>
      <c r="C163" s="44">
        <v>587640.1</v>
      </c>
      <c r="D163" s="44">
        <v>571698.69999999995</v>
      </c>
      <c r="E163" s="44">
        <f t="shared" si="15"/>
        <v>15941.400000000023</v>
      </c>
      <c r="F163" s="66">
        <f t="shared" si="14"/>
        <v>0.97287217124903491</v>
      </c>
      <c r="G163" s="23"/>
      <c r="H163" s="29"/>
      <c r="I163" s="67"/>
    </row>
    <row r="164" spans="1:9" ht="86.25" customHeight="1" x14ac:dyDescent="0.3">
      <c r="A164" s="37"/>
      <c r="B164" s="60" t="s">
        <v>183</v>
      </c>
      <c r="C164" s="44">
        <v>953100.5</v>
      </c>
      <c r="D164" s="44">
        <v>953100.5</v>
      </c>
      <c r="E164" s="44">
        <f t="shared" si="15"/>
        <v>0</v>
      </c>
      <c r="F164" s="66">
        <f t="shared" si="14"/>
        <v>1</v>
      </c>
      <c r="G164" s="23"/>
      <c r="H164" s="29"/>
      <c r="I164" s="67"/>
    </row>
    <row r="165" spans="1:9" ht="50.25" customHeight="1" x14ac:dyDescent="0.3">
      <c r="A165" s="37"/>
      <c r="B165" s="60" t="s">
        <v>184</v>
      </c>
      <c r="C165" s="44">
        <v>394335.2</v>
      </c>
      <c r="D165" s="44">
        <v>380937.4</v>
      </c>
      <c r="E165" s="44">
        <f t="shared" si="15"/>
        <v>13397.799999999988</v>
      </c>
      <c r="F165" s="66">
        <f t="shared" si="14"/>
        <v>0.9660243366557183</v>
      </c>
      <c r="G165" s="23"/>
      <c r="H165" s="29"/>
      <c r="I165" s="67"/>
    </row>
    <row r="166" spans="1:9" ht="128.25" customHeight="1" x14ac:dyDescent="0.3">
      <c r="A166" s="37"/>
      <c r="B166" s="43" t="s">
        <v>185</v>
      </c>
      <c r="C166" s="44">
        <v>94453.3</v>
      </c>
      <c r="D166" s="44">
        <v>94453.3</v>
      </c>
      <c r="E166" s="44">
        <f t="shared" si="15"/>
        <v>0</v>
      </c>
      <c r="F166" s="66">
        <f t="shared" si="14"/>
        <v>1</v>
      </c>
      <c r="G166" s="23"/>
      <c r="H166" s="29"/>
      <c r="I166" s="67"/>
    </row>
    <row r="167" spans="1:9" ht="141.75" x14ac:dyDescent="0.3">
      <c r="A167" s="37"/>
      <c r="B167" s="43" t="s">
        <v>186</v>
      </c>
      <c r="C167" s="44">
        <v>2894.1</v>
      </c>
      <c r="D167" s="44">
        <v>2894.1</v>
      </c>
      <c r="E167" s="44">
        <f>C167-D167</f>
        <v>0</v>
      </c>
      <c r="F167" s="66">
        <f t="shared" si="14"/>
        <v>1</v>
      </c>
      <c r="G167" s="23"/>
      <c r="H167" s="29"/>
      <c r="I167" s="67"/>
    </row>
    <row r="168" spans="1:9" ht="141.75" x14ac:dyDescent="0.3">
      <c r="A168" s="37"/>
      <c r="B168" s="43" t="s">
        <v>187</v>
      </c>
      <c r="C168" s="44">
        <v>8237.1</v>
      </c>
      <c r="D168" s="44">
        <v>8237.1</v>
      </c>
      <c r="E168" s="44">
        <f>C168-D168</f>
        <v>0</v>
      </c>
      <c r="F168" s="66">
        <f t="shared" si="14"/>
        <v>1</v>
      </c>
      <c r="G168" s="23"/>
      <c r="H168" s="29"/>
      <c r="I168" s="67"/>
    </row>
    <row r="169" spans="1:9" ht="110.25" x14ac:dyDescent="0.3">
      <c r="A169" s="37"/>
      <c r="B169" s="43" t="s">
        <v>188</v>
      </c>
      <c r="C169" s="44">
        <v>15668.1</v>
      </c>
      <c r="D169" s="44">
        <v>15668.1</v>
      </c>
      <c r="E169" s="44">
        <f>C169-D169</f>
        <v>0</v>
      </c>
      <c r="F169" s="66">
        <f t="shared" si="14"/>
        <v>1</v>
      </c>
      <c r="G169" s="23"/>
      <c r="H169" s="29"/>
      <c r="I169" s="67"/>
    </row>
    <row r="170" spans="1:9" ht="110.25" x14ac:dyDescent="0.3">
      <c r="A170" s="37"/>
      <c r="B170" s="43" t="s">
        <v>189</v>
      </c>
      <c r="C170" s="44">
        <v>44593.8</v>
      </c>
      <c r="D170" s="44">
        <v>44593.8</v>
      </c>
      <c r="E170" s="44">
        <f>C170-D170</f>
        <v>0</v>
      </c>
      <c r="F170" s="66">
        <f t="shared" si="14"/>
        <v>1</v>
      </c>
      <c r="G170" s="23"/>
      <c r="H170" s="29"/>
      <c r="I170" s="67"/>
    </row>
    <row r="171" spans="1:9" ht="20.25" x14ac:dyDescent="0.3">
      <c r="A171" s="37"/>
      <c r="B171" s="51" t="s">
        <v>190</v>
      </c>
      <c r="C171" s="44">
        <f>1848</f>
        <v>1848</v>
      </c>
      <c r="D171" s="44">
        <v>1848</v>
      </c>
      <c r="E171" s="44">
        <f t="shared" si="15"/>
        <v>0</v>
      </c>
      <c r="F171" s="66">
        <f t="shared" si="14"/>
        <v>1</v>
      </c>
      <c r="G171" s="23"/>
      <c r="H171" s="29"/>
      <c r="I171" s="67"/>
    </row>
    <row r="172" spans="1:9" ht="20.25" x14ac:dyDescent="0.3">
      <c r="A172" s="37" t="s">
        <v>191</v>
      </c>
      <c r="B172" s="38" t="s">
        <v>192</v>
      </c>
      <c r="C172" s="46">
        <v>26541021.5</v>
      </c>
      <c r="D172" s="46">
        <v>26184473.300000001</v>
      </c>
      <c r="E172" s="46">
        <f t="shared" si="15"/>
        <v>356548.19999999925</v>
      </c>
      <c r="F172" s="47">
        <f t="shared" si="14"/>
        <v>0.98656614629546191</v>
      </c>
      <c r="G172" s="23"/>
      <c r="H172" s="29"/>
      <c r="I172" s="67"/>
    </row>
    <row r="173" spans="1:9" ht="20.25" x14ac:dyDescent="0.3">
      <c r="A173" s="37"/>
      <c r="B173" s="30" t="s">
        <v>21</v>
      </c>
      <c r="C173" s="42">
        <f>SUM(C174:C193)</f>
        <v>21982713.300000001</v>
      </c>
      <c r="D173" s="42">
        <f>SUM(D174:D193)</f>
        <v>21693808.5</v>
      </c>
      <c r="E173" s="42">
        <f>SUM(E174:E193)</f>
        <v>288904.79999999993</v>
      </c>
      <c r="F173" s="32">
        <f t="shared" si="14"/>
        <v>0.98685763690508577</v>
      </c>
      <c r="G173" s="23"/>
      <c r="H173" s="29"/>
      <c r="I173" s="67"/>
    </row>
    <row r="174" spans="1:9" ht="47.25" x14ac:dyDescent="0.3">
      <c r="A174" s="37"/>
      <c r="B174" s="50" t="s">
        <v>193</v>
      </c>
      <c r="C174" s="44">
        <v>16500517.9</v>
      </c>
      <c r="D174" s="44">
        <v>16500517.9</v>
      </c>
      <c r="E174" s="44">
        <f t="shared" ref="E174:E194" si="16">C174-D174</f>
        <v>0</v>
      </c>
      <c r="F174" s="66">
        <f t="shared" si="14"/>
        <v>1</v>
      </c>
      <c r="G174" s="23"/>
      <c r="H174" s="29"/>
      <c r="I174" s="67"/>
    </row>
    <row r="175" spans="1:9" ht="204.75" x14ac:dyDescent="0.3">
      <c r="A175" s="37"/>
      <c r="B175" s="50" t="s">
        <v>194</v>
      </c>
      <c r="C175" s="44">
        <v>214999.9</v>
      </c>
      <c r="D175" s="44">
        <v>214999.9</v>
      </c>
      <c r="E175" s="44">
        <f t="shared" si="16"/>
        <v>0</v>
      </c>
      <c r="F175" s="66">
        <f t="shared" si="14"/>
        <v>1</v>
      </c>
      <c r="G175" s="23"/>
      <c r="H175" s="29"/>
      <c r="I175" s="67"/>
    </row>
    <row r="176" spans="1:9" ht="63.75" x14ac:dyDescent="0.3">
      <c r="A176" s="37"/>
      <c r="B176" s="60" t="s">
        <v>195</v>
      </c>
      <c r="C176" s="44">
        <v>18835.2</v>
      </c>
      <c r="D176" s="44">
        <v>16722.7</v>
      </c>
      <c r="E176" s="44">
        <f t="shared" si="16"/>
        <v>2112.5</v>
      </c>
      <c r="F176" s="66">
        <f t="shared" si="14"/>
        <v>0.8878429748555895</v>
      </c>
      <c r="G176" s="23"/>
      <c r="H176" s="29"/>
      <c r="I176" s="67"/>
    </row>
    <row r="177" spans="1:9" ht="50.25" customHeight="1" x14ac:dyDescent="0.3">
      <c r="A177" s="37"/>
      <c r="B177" s="60" t="s">
        <v>196</v>
      </c>
      <c r="C177" s="44">
        <v>1043797.1</v>
      </c>
      <c r="D177" s="44">
        <v>957044</v>
      </c>
      <c r="E177" s="44">
        <f t="shared" si="16"/>
        <v>86753.099999999977</v>
      </c>
      <c r="F177" s="66">
        <f t="shared" si="14"/>
        <v>0.91688700802100331</v>
      </c>
      <c r="G177" s="23"/>
      <c r="H177" s="29"/>
      <c r="I177" s="67"/>
    </row>
    <row r="178" spans="1:9" ht="48" x14ac:dyDescent="0.3">
      <c r="A178" s="37"/>
      <c r="B178" s="60" t="s">
        <v>197</v>
      </c>
      <c r="C178" s="44">
        <v>1748973</v>
      </c>
      <c r="D178" s="44">
        <v>1595810.8</v>
      </c>
      <c r="E178" s="44">
        <f t="shared" si="16"/>
        <v>153162.19999999995</v>
      </c>
      <c r="F178" s="66">
        <f t="shared" si="14"/>
        <v>0.91242735022210175</v>
      </c>
      <c r="G178" s="23"/>
      <c r="H178" s="29"/>
      <c r="I178" s="67"/>
    </row>
    <row r="179" spans="1:9" ht="48" x14ac:dyDescent="0.3">
      <c r="A179" s="37"/>
      <c r="B179" s="60" t="s">
        <v>198</v>
      </c>
      <c r="C179" s="44">
        <v>470987.7</v>
      </c>
      <c r="D179" s="44">
        <v>470987.7</v>
      </c>
      <c r="E179" s="44">
        <f t="shared" si="16"/>
        <v>0</v>
      </c>
      <c r="F179" s="66">
        <f t="shared" si="14"/>
        <v>1</v>
      </c>
      <c r="G179" s="23"/>
      <c r="H179" s="29"/>
      <c r="I179" s="67"/>
    </row>
    <row r="180" spans="1:9" ht="63.75" x14ac:dyDescent="0.3">
      <c r="A180" s="37"/>
      <c r="B180" s="60" t="s">
        <v>199</v>
      </c>
      <c r="C180" s="44">
        <v>2908.6</v>
      </c>
      <c r="D180" s="44">
        <v>2908.6</v>
      </c>
      <c r="E180" s="44">
        <f t="shared" si="16"/>
        <v>0</v>
      </c>
      <c r="F180" s="66">
        <f t="shared" si="14"/>
        <v>1</v>
      </c>
      <c r="G180" s="23"/>
      <c r="H180" s="29"/>
      <c r="I180" s="67"/>
    </row>
    <row r="181" spans="1:9" ht="63.75" x14ac:dyDescent="0.3">
      <c r="A181" s="37"/>
      <c r="B181" s="60" t="s">
        <v>200</v>
      </c>
      <c r="C181" s="44">
        <v>8278.2000000000007</v>
      </c>
      <c r="D181" s="44">
        <v>8278.2000000000007</v>
      </c>
      <c r="E181" s="44">
        <f t="shared" si="16"/>
        <v>0</v>
      </c>
      <c r="F181" s="66">
        <f t="shared" si="14"/>
        <v>1</v>
      </c>
      <c r="G181" s="23"/>
      <c r="H181" s="29"/>
      <c r="I181" s="67"/>
    </row>
    <row r="182" spans="1:9" ht="68.25" customHeight="1" x14ac:dyDescent="0.3">
      <c r="A182" s="37"/>
      <c r="B182" s="60" t="s">
        <v>201</v>
      </c>
      <c r="C182" s="44">
        <v>100000</v>
      </c>
      <c r="D182" s="44">
        <v>100000</v>
      </c>
      <c r="E182" s="44">
        <f t="shared" si="16"/>
        <v>0</v>
      </c>
      <c r="F182" s="66">
        <f t="shared" si="14"/>
        <v>1</v>
      </c>
      <c r="G182" s="23"/>
      <c r="H182" s="29"/>
      <c r="I182" s="67"/>
    </row>
    <row r="183" spans="1:9" ht="158.25" customHeight="1" x14ac:dyDescent="0.3">
      <c r="A183" s="37"/>
      <c r="B183" s="60" t="s">
        <v>202</v>
      </c>
      <c r="C183" s="44">
        <v>111989.2</v>
      </c>
      <c r="D183" s="44">
        <v>111989.2</v>
      </c>
      <c r="E183" s="44">
        <f t="shared" si="16"/>
        <v>0</v>
      </c>
      <c r="F183" s="66">
        <f t="shared" si="14"/>
        <v>1</v>
      </c>
      <c r="G183" s="23"/>
      <c r="H183" s="29"/>
      <c r="I183" s="67"/>
    </row>
    <row r="184" spans="1:9" ht="94.5" x14ac:dyDescent="0.3">
      <c r="A184" s="37"/>
      <c r="B184" s="50" t="s">
        <v>203</v>
      </c>
      <c r="C184" s="44">
        <v>57608.6</v>
      </c>
      <c r="D184" s="44">
        <v>57608.6</v>
      </c>
      <c r="E184" s="44">
        <f t="shared" si="16"/>
        <v>0</v>
      </c>
      <c r="F184" s="66">
        <f t="shared" si="14"/>
        <v>1</v>
      </c>
      <c r="G184" s="23"/>
      <c r="H184" s="29"/>
      <c r="I184" s="67"/>
    </row>
    <row r="185" spans="1:9" ht="81" customHeight="1" x14ac:dyDescent="0.3">
      <c r="A185" s="37"/>
      <c r="B185" s="60" t="s">
        <v>204</v>
      </c>
      <c r="C185" s="44">
        <v>62046.1</v>
      </c>
      <c r="D185" s="44">
        <v>62046.1</v>
      </c>
      <c r="E185" s="44">
        <f t="shared" si="16"/>
        <v>0</v>
      </c>
      <c r="F185" s="66">
        <f t="shared" si="14"/>
        <v>1</v>
      </c>
      <c r="G185" s="23"/>
      <c r="H185" s="29"/>
      <c r="I185" s="67"/>
    </row>
    <row r="186" spans="1:9" ht="81.75" customHeight="1" x14ac:dyDescent="0.3">
      <c r="A186" s="37"/>
      <c r="B186" s="60" t="s">
        <v>205</v>
      </c>
      <c r="C186" s="44">
        <v>21800</v>
      </c>
      <c r="D186" s="44">
        <v>21800</v>
      </c>
      <c r="E186" s="44">
        <f t="shared" si="16"/>
        <v>0</v>
      </c>
      <c r="F186" s="66">
        <f t="shared" si="14"/>
        <v>1</v>
      </c>
      <c r="G186" s="23"/>
      <c r="H186" s="29"/>
      <c r="I186" s="67"/>
    </row>
    <row r="187" spans="1:9" ht="20.25" x14ac:dyDescent="0.3">
      <c r="A187" s="37"/>
      <c r="B187" s="51" t="s">
        <v>206</v>
      </c>
      <c r="C187" s="44">
        <v>6160</v>
      </c>
      <c r="D187" s="44">
        <v>6160</v>
      </c>
      <c r="E187" s="44">
        <f t="shared" si="16"/>
        <v>0</v>
      </c>
      <c r="F187" s="66">
        <f t="shared" si="14"/>
        <v>1</v>
      </c>
      <c r="G187" s="23"/>
      <c r="H187" s="29"/>
      <c r="I187" s="67"/>
    </row>
    <row r="188" spans="1:9" ht="63.75" x14ac:dyDescent="0.3">
      <c r="A188" s="37"/>
      <c r="B188" s="60" t="s">
        <v>207</v>
      </c>
      <c r="C188" s="44">
        <v>332557</v>
      </c>
      <c r="D188" s="44">
        <v>332557</v>
      </c>
      <c r="E188" s="44">
        <f t="shared" si="16"/>
        <v>0</v>
      </c>
      <c r="F188" s="66">
        <f t="shared" si="14"/>
        <v>1</v>
      </c>
      <c r="G188" s="23"/>
      <c r="H188" s="29"/>
      <c r="I188" s="67"/>
    </row>
    <row r="189" spans="1:9" ht="47.25" x14ac:dyDescent="0.3">
      <c r="A189" s="37"/>
      <c r="B189" s="51" t="s">
        <v>208</v>
      </c>
      <c r="C189" s="44">
        <v>111466.9</v>
      </c>
      <c r="D189" s="44">
        <v>111466.9</v>
      </c>
      <c r="E189" s="44">
        <f t="shared" si="16"/>
        <v>0</v>
      </c>
      <c r="F189" s="66">
        <f t="shared" si="14"/>
        <v>1</v>
      </c>
      <c r="G189" s="23"/>
      <c r="H189" s="29"/>
      <c r="I189" s="67"/>
    </row>
    <row r="190" spans="1:9" ht="81" customHeight="1" x14ac:dyDescent="0.3">
      <c r="A190" s="37"/>
      <c r="B190" s="51" t="s">
        <v>209</v>
      </c>
      <c r="C190" s="44">
        <v>439637.7</v>
      </c>
      <c r="D190" s="44">
        <v>414125.1</v>
      </c>
      <c r="E190" s="44">
        <f t="shared" si="16"/>
        <v>25512.600000000035</v>
      </c>
      <c r="F190" s="66">
        <f t="shared" si="14"/>
        <v>0.94196903495764805</v>
      </c>
      <c r="G190" s="23"/>
      <c r="H190" s="29"/>
      <c r="I190" s="67"/>
    </row>
    <row r="191" spans="1:9" ht="78.75" x14ac:dyDescent="0.3">
      <c r="A191" s="37"/>
      <c r="B191" s="51" t="s">
        <v>210</v>
      </c>
      <c r="C191" s="44">
        <v>154456.79999999999</v>
      </c>
      <c r="D191" s="44">
        <v>145493.5</v>
      </c>
      <c r="E191" s="44">
        <f t="shared" si="16"/>
        <v>8963.2999999999884</v>
      </c>
      <c r="F191" s="66">
        <f t="shared" si="14"/>
        <v>0.94196888709334914</v>
      </c>
      <c r="G191" s="23"/>
      <c r="H191" s="29"/>
      <c r="I191" s="67"/>
    </row>
    <row r="192" spans="1:9" ht="92.25" customHeight="1" x14ac:dyDescent="0.3">
      <c r="A192" s="37"/>
      <c r="B192" s="51" t="s">
        <v>211</v>
      </c>
      <c r="C192" s="44">
        <v>178219.4</v>
      </c>
      <c r="D192" s="44">
        <v>178219.4</v>
      </c>
      <c r="E192" s="44">
        <f t="shared" si="16"/>
        <v>0</v>
      </c>
      <c r="F192" s="66">
        <f t="shared" si="14"/>
        <v>1</v>
      </c>
      <c r="G192" s="23"/>
      <c r="H192" s="29"/>
      <c r="I192" s="67"/>
    </row>
    <row r="193" spans="1:9" ht="150" customHeight="1" x14ac:dyDescent="0.3">
      <c r="A193" s="37"/>
      <c r="B193" s="51" t="s">
        <v>212</v>
      </c>
      <c r="C193" s="44">
        <v>397474</v>
      </c>
      <c r="D193" s="44">
        <v>385072.9</v>
      </c>
      <c r="E193" s="44">
        <f t="shared" si="16"/>
        <v>12401.099999999977</v>
      </c>
      <c r="F193" s="66">
        <f t="shared" si="14"/>
        <v>0.96880022341083949</v>
      </c>
      <c r="G193" s="23"/>
      <c r="H193" s="29"/>
      <c r="I193" s="67"/>
    </row>
    <row r="194" spans="1:9" ht="20.25" x14ac:dyDescent="0.3">
      <c r="A194" s="37" t="s">
        <v>213</v>
      </c>
      <c r="B194" s="38" t="s">
        <v>214</v>
      </c>
      <c r="C194" s="46">
        <v>1222517.8</v>
      </c>
      <c r="D194" s="46">
        <v>1211355.1000000001</v>
      </c>
      <c r="E194" s="46">
        <f t="shared" si="16"/>
        <v>11162.699999999953</v>
      </c>
      <c r="F194" s="47">
        <f t="shared" si="14"/>
        <v>0.99086909000425194</v>
      </c>
      <c r="G194" s="23"/>
      <c r="H194" s="29"/>
      <c r="I194" s="67"/>
    </row>
    <row r="195" spans="1:9" ht="20.25" x14ac:dyDescent="0.3">
      <c r="A195" s="37"/>
      <c r="B195" s="30" t="s">
        <v>21</v>
      </c>
      <c r="C195" s="42">
        <f>SUM(C196:C202)</f>
        <v>39754.5</v>
      </c>
      <c r="D195" s="42">
        <f>SUM(D196:D202)</f>
        <v>35937.199999999997</v>
      </c>
      <c r="E195" s="42">
        <f>SUM(E196:E202)</f>
        <v>3817.2999999999993</v>
      </c>
      <c r="F195" s="32">
        <f t="shared" si="14"/>
        <v>0.90397816599378678</v>
      </c>
      <c r="G195" s="23"/>
      <c r="H195" s="29"/>
      <c r="I195" s="67"/>
    </row>
    <row r="196" spans="1:9" ht="48" customHeight="1" x14ac:dyDescent="0.3">
      <c r="A196" s="37"/>
      <c r="B196" s="60" t="s">
        <v>215</v>
      </c>
      <c r="C196" s="44">
        <v>17293.400000000001</v>
      </c>
      <c r="D196" s="44">
        <v>13866.2</v>
      </c>
      <c r="E196" s="44">
        <f t="shared" ref="E196:E206" si="17">C196-D196</f>
        <v>3427.2000000000007</v>
      </c>
      <c r="F196" s="45">
        <f t="shared" si="14"/>
        <v>0.80182034764707921</v>
      </c>
      <c r="G196" s="23"/>
      <c r="H196" s="29"/>
      <c r="I196" s="67"/>
    </row>
    <row r="197" spans="1:9" ht="70.5" customHeight="1" x14ac:dyDescent="0.3">
      <c r="A197" s="37"/>
      <c r="B197" s="60" t="s">
        <v>216</v>
      </c>
      <c r="C197" s="44">
        <v>12556.3</v>
      </c>
      <c r="D197" s="44">
        <v>12166.2</v>
      </c>
      <c r="E197" s="44">
        <f t="shared" si="17"/>
        <v>390.09999999999854</v>
      </c>
      <c r="F197" s="45">
        <f t="shared" si="14"/>
        <v>0.96893193058464688</v>
      </c>
      <c r="G197" s="23"/>
      <c r="H197" s="29"/>
      <c r="I197" s="67"/>
    </row>
    <row r="198" spans="1:9" ht="142.5" x14ac:dyDescent="0.3">
      <c r="A198" s="37"/>
      <c r="B198" s="60" t="s">
        <v>217</v>
      </c>
      <c r="C198" s="44">
        <v>493.8</v>
      </c>
      <c r="D198" s="44">
        <v>493.8</v>
      </c>
      <c r="E198" s="44">
        <f t="shared" si="17"/>
        <v>0</v>
      </c>
      <c r="F198" s="45"/>
      <c r="G198" s="23"/>
      <c r="H198" s="29"/>
      <c r="I198" s="67"/>
    </row>
    <row r="199" spans="1:9" ht="142.5" x14ac:dyDescent="0.3">
      <c r="A199" s="37"/>
      <c r="B199" s="60" t="s">
        <v>218</v>
      </c>
      <c r="C199" s="44">
        <v>1405.5</v>
      </c>
      <c r="D199" s="44">
        <v>1405.5</v>
      </c>
      <c r="E199" s="44">
        <f t="shared" si="17"/>
        <v>0</v>
      </c>
      <c r="F199" s="45"/>
      <c r="G199" s="23"/>
      <c r="H199" s="29"/>
      <c r="I199" s="67"/>
    </row>
    <row r="200" spans="1:9" ht="48" x14ac:dyDescent="0.3">
      <c r="A200" s="37"/>
      <c r="B200" s="60" t="s">
        <v>219</v>
      </c>
      <c r="C200" s="44">
        <v>1549.5</v>
      </c>
      <c r="D200" s="44">
        <v>1549.5</v>
      </c>
      <c r="E200" s="44">
        <f t="shared" si="17"/>
        <v>0</v>
      </c>
      <c r="F200" s="45"/>
      <c r="G200" s="23"/>
      <c r="H200" s="29"/>
      <c r="I200" s="67"/>
    </row>
    <row r="201" spans="1:9" ht="48" x14ac:dyDescent="0.3">
      <c r="A201" s="37"/>
      <c r="B201" s="60" t="s">
        <v>220</v>
      </c>
      <c r="C201" s="44">
        <v>5628.8</v>
      </c>
      <c r="D201" s="44">
        <v>5628.8</v>
      </c>
      <c r="E201" s="44">
        <f t="shared" si="17"/>
        <v>0</v>
      </c>
      <c r="F201" s="45"/>
      <c r="G201" s="23"/>
      <c r="H201" s="29"/>
      <c r="I201" s="67"/>
    </row>
    <row r="202" spans="1:9" ht="20.25" x14ac:dyDescent="0.3">
      <c r="A202" s="37"/>
      <c r="B202" s="51" t="s">
        <v>221</v>
      </c>
      <c r="C202" s="44">
        <v>827.2</v>
      </c>
      <c r="D202" s="44">
        <v>827.2</v>
      </c>
      <c r="E202" s="44">
        <f t="shared" si="17"/>
        <v>0</v>
      </c>
      <c r="F202" s="45">
        <f>D202/C202</f>
        <v>1</v>
      </c>
      <c r="G202" s="23"/>
      <c r="H202" s="29"/>
      <c r="I202" s="67"/>
    </row>
    <row r="203" spans="1:9" ht="20.25" x14ac:dyDescent="0.3">
      <c r="A203" s="37" t="s">
        <v>222</v>
      </c>
      <c r="B203" s="38" t="s">
        <v>223</v>
      </c>
      <c r="C203" s="46">
        <v>5684696.4000000004</v>
      </c>
      <c r="D203" s="46">
        <v>5478439</v>
      </c>
      <c r="E203" s="46">
        <f t="shared" si="17"/>
        <v>206257.40000000037</v>
      </c>
      <c r="F203" s="47">
        <f t="shared" ref="F203:F212" si="18">D203/C203</f>
        <v>0.96371707730952871</v>
      </c>
      <c r="G203" s="23"/>
      <c r="H203" s="29"/>
      <c r="I203" s="67"/>
    </row>
    <row r="204" spans="1:9" ht="31.5" x14ac:dyDescent="0.3">
      <c r="A204" s="37" t="s">
        <v>224</v>
      </c>
      <c r="B204" s="38" t="s">
        <v>225</v>
      </c>
      <c r="C204" s="46">
        <v>407966.6</v>
      </c>
      <c r="D204" s="46">
        <v>403459.4</v>
      </c>
      <c r="E204" s="46">
        <f t="shared" si="17"/>
        <v>4507.1999999999534</v>
      </c>
      <c r="F204" s="47">
        <f t="shared" si="18"/>
        <v>0.98895203675987209</v>
      </c>
      <c r="G204" s="23"/>
      <c r="H204" s="29"/>
      <c r="I204" s="67"/>
    </row>
    <row r="205" spans="1:9" ht="31.5" x14ac:dyDescent="0.3">
      <c r="A205" s="37" t="s">
        <v>226</v>
      </c>
      <c r="B205" s="38" t="s">
        <v>227</v>
      </c>
      <c r="C205" s="46">
        <v>411663.7</v>
      </c>
      <c r="D205" s="46">
        <v>405213.7</v>
      </c>
      <c r="E205" s="46">
        <f t="shared" si="17"/>
        <v>6450</v>
      </c>
      <c r="F205" s="47">
        <f t="shared" si="18"/>
        <v>0.98433187089364449</v>
      </c>
      <c r="G205" s="23"/>
      <c r="H205" s="29"/>
      <c r="I205" s="67"/>
    </row>
    <row r="206" spans="1:9" ht="20.25" x14ac:dyDescent="0.3">
      <c r="A206" s="37" t="s">
        <v>228</v>
      </c>
      <c r="B206" s="38" t="s">
        <v>229</v>
      </c>
      <c r="C206" s="46">
        <v>303926.7</v>
      </c>
      <c r="D206" s="46">
        <v>300170.3</v>
      </c>
      <c r="E206" s="46">
        <f t="shared" si="17"/>
        <v>3756.4000000000233</v>
      </c>
      <c r="F206" s="47">
        <f t="shared" si="18"/>
        <v>0.98764044093526493</v>
      </c>
      <c r="G206" s="23"/>
      <c r="H206" s="29"/>
      <c r="I206" s="67"/>
    </row>
    <row r="207" spans="1:9" ht="20.25" x14ac:dyDescent="0.3">
      <c r="A207" s="37"/>
      <c r="B207" s="30" t="s">
        <v>21</v>
      </c>
      <c r="C207" s="42">
        <f>C208</f>
        <v>14580.5</v>
      </c>
      <c r="D207" s="42">
        <f>D208</f>
        <v>14580.5</v>
      </c>
      <c r="E207" s="42">
        <f>E208</f>
        <v>0</v>
      </c>
      <c r="F207" s="32">
        <f t="shared" si="18"/>
        <v>1</v>
      </c>
      <c r="G207" s="23"/>
      <c r="H207" s="29"/>
      <c r="I207" s="67"/>
    </row>
    <row r="208" spans="1:9" ht="149.25" customHeight="1" x14ac:dyDescent="0.3">
      <c r="A208" s="37"/>
      <c r="B208" s="50" t="s">
        <v>230</v>
      </c>
      <c r="C208" s="44">
        <v>14580.5</v>
      </c>
      <c r="D208" s="44">
        <v>14580.5</v>
      </c>
      <c r="E208" s="44">
        <f>C208-D208</f>
        <v>0</v>
      </c>
      <c r="F208" s="45">
        <f t="shared" si="18"/>
        <v>1</v>
      </c>
      <c r="G208" s="23"/>
      <c r="H208" s="29"/>
      <c r="I208" s="67"/>
    </row>
    <row r="209" spans="1:9" ht="20.25" x14ac:dyDescent="0.3">
      <c r="A209" s="37" t="s">
        <v>231</v>
      </c>
      <c r="B209" s="38" t="s">
        <v>232</v>
      </c>
      <c r="C209" s="46">
        <v>1007903.7</v>
      </c>
      <c r="D209" s="46">
        <v>1004368.5</v>
      </c>
      <c r="E209" s="46">
        <f>C209-D209</f>
        <v>3535.1999999999534</v>
      </c>
      <c r="F209" s="47">
        <f t="shared" si="18"/>
        <v>0.99649252205344618</v>
      </c>
      <c r="G209" s="23"/>
      <c r="H209" s="29"/>
      <c r="I209" s="67"/>
    </row>
    <row r="210" spans="1:9" ht="20.25" x14ac:dyDescent="0.3">
      <c r="A210" s="37"/>
      <c r="B210" s="30" t="s">
        <v>21</v>
      </c>
      <c r="C210" s="42">
        <f>SUM(C211:C212)</f>
        <v>166354.79999999999</v>
      </c>
      <c r="D210" s="42">
        <f>SUM(D211:D212)</f>
        <v>166354.79999999999</v>
      </c>
      <c r="E210" s="42">
        <f>SUM(E211:E212)</f>
        <v>0</v>
      </c>
      <c r="F210" s="32">
        <f t="shared" si="18"/>
        <v>1</v>
      </c>
      <c r="G210" s="23"/>
      <c r="H210" s="29"/>
      <c r="I210" s="67"/>
    </row>
    <row r="211" spans="1:9" ht="126" x14ac:dyDescent="0.3">
      <c r="A211" s="37"/>
      <c r="B211" s="50" t="s">
        <v>233</v>
      </c>
      <c r="C211" s="44">
        <v>65772</v>
      </c>
      <c r="D211" s="44">
        <v>65772</v>
      </c>
      <c r="E211" s="44">
        <f>C211-D211</f>
        <v>0</v>
      </c>
      <c r="F211" s="45">
        <f t="shared" si="18"/>
        <v>1</v>
      </c>
      <c r="G211" s="23"/>
      <c r="H211" s="29"/>
      <c r="I211" s="67"/>
    </row>
    <row r="212" spans="1:9" ht="63" x14ac:dyDescent="0.3">
      <c r="A212" s="37"/>
      <c r="B212" s="50" t="s">
        <v>234</v>
      </c>
      <c r="C212" s="44">
        <v>100582.8</v>
      </c>
      <c r="D212" s="44">
        <v>100582.8</v>
      </c>
      <c r="E212" s="44">
        <f>C212-D212</f>
        <v>0</v>
      </c>
      <c r="F212" s="45">
        <f t="shared" si="18"/>
        <v>1</v>
      </c>
      <c r="G212" s="23"/>
      <c r="H212" s="29"/>
      <c r="I212" s="67"/>
    </row>
    <row r="213" spans="1:9" ht="20.25" x14ac:dyDescent="0.3">
      <c r="A213" s="52"/>
      <c r="B213" s="58"/>
      <c r="C213" s="59"/>
      <c r="D213" s="59"/>
      <c r="E213" s="59">
        <f>C213-D213</f>
        <v>0</v>
      </c>
      <c r="F213" s="54"/>
      <c r="G213" s="23"/>
      <c r="H213" s="29"/>
    </row>
    <row r="214" spans="1:9" ht="20.25" x14ac:dyDescent="0.3">
      <c r="A214" s="34" t="s">
        <v>235</v>
      </c>
      <c r="B214" s="55" t="s">
        <v>236</v>
      </c>
      <c r="C214" s="56">
        <f>C215+C238</f>
        <v>8377372.6000000006</v>
      </c>
      <c r="D214" s="56">
        <f>D215+D238</f>
        <v>7768522.5999999996</v>
      </c>
      <c r="E214" s="56">
        <f>E215+E238</f>
        <v>608850.00000000023</v>
      </c>
      <c r="F214" s="54">
        <f t="shared" ref="F214:F238" si="19">D214/C214</f>
        <v>0.9273220818660971</v>
      </c>
      <c r="G214" s="23"/>
      <c r="H214" s="29"/>
    </row>
    <row r="215" spans="1:9" s="41" customFormat="1" ht="20.25" x14ac:dyDescent="0.3">
      <c r="A215" s="37" t="s">
        <v>237</v>
      </c>
      <c r="B215" s="38" t="s">
        <v>238</v>
      </c>
      <c r="C215" s="39">
        <v>8287232.7000000002</v>
      </c>
      <c r="D215" s="39">
        <v>7678758.5</v>
      </c>
      <c r="E215" s="39">
        <f>C215-D215</f>
        <v>608474.20000000019</v>
      </c>
      <c r="F215" s="47">
        <f t="shared" si="19"/>
        <v>0.92657691390758223</v>
      </c>
      <c r="G215" s="23"/>
      <c r="H215" s="29"/>
    </row>
    <row r="216" spans="1:9" s="41" customFormat="1" ht="20.25" x14ac:dyDescent="0.3">
      <c r="A216" s="37"/>
      <c r="B216" s="30" t="s">
        <v>21</v>
      </c>
      <c r="C216" s="68">
        <f>SUM(C217:C237)</f>
        <v>734195.19999999995</v>
      </c>
      <c r="D216" s="68">
        <f>SUM(D217:D237)</f>
        <v>640697.89999999991</v>
      </c>
      <c r="E216" s="68">
        <f>SUM(E217:E237)</f>
        <v>93497.300000000017</v>
      </c>
      <c r="F216" s="32">
        <f t="shared" si="19"/>
        <v>0.87265334886417123</v>
      </c>
      <c r="G216" s="23"/>
      <c r="H216" s="29"/>
    </row>
    <row r="217" spans="1:9" s="41" customFormat="1" ht="63.75" x14ac:dyDescent="0.3">
      <c r="A217" s="37"/>
      <c r="B217" s="60" t="s">
        <v>239</v>
      </c>
      <c r="C217" s="59">
        <v>84956.4</v>
      </c>
      <c r="D217" s="59">
        <v>67291.399999999994</v>
      </c>
      <c r="E217" s="44">
        <f>C217-D217</f>
        <v>17665</v>
      </c>
      <c r="F217" s="45">
        <f t="shared" si="19"/>
        <v>0.79206981463433002</v>
      </c>
      <c r="G217" s="23"/>
      <c r="H217" s="29"/>
    </row>
    <row r="218" spans="1:9" s="41" customFormat="1" ht="48" x14ac:dyDescent="0.3">
      <c r="A218" s="37"/>
      <c r="B218" s="60" t="s">
        <v>240</v>
      </c>
      <c r="C218" s="59">
        <v>780</v>
      </c>
      <c r="D218" s="59">
        <v>780</v>
      </c>
      <c r="E218" s="44">
        <f t="shared" ref="E218:E239" si="20">C218-D218</f>
        <v>0</v>
      </c>
      <c r="F218" s="45">
        <f t="shared" si="19"/>
        <v>1</v>
      </c>
      <c r="G218" s="23"/>
      <c r="H218" s="29"/>
    </row>
    <row r="219" spans="1:9" s="41" customFormat="1" ht="63.75" x14ac:dyDescent="0.3">
      <c r="A219" s="37"/>
      <c r="B219" s="60" t="s">
        <v>241</v>
      </c>
      <c r="C219" s="59">
        <v>10789</v>
      </c>
      <c r="D219" s="59">
        <v>10030.5</v>
      </c>
      <c r="E219" s="44">
        <f t="shared" si="20"/>
        <v>758.5</v>
      </c>
      <c r="F219" s="45">
        <f t="shared" si="19"/>
        <v>0.92969691352303274</v>
      </c>
      <c r="G219" s="23"/>
      <c r="H219" s="29"/>
    </row>
    <row r="220" spans="1:9" s="41" customFormat="1" ht="63.75" x14ac:dyDescent="0.3">
      <c r="A220" s="37"/>
      <c r="B220" s="60" t="s">
        <v>242</v>
      </c>
      <c r="C220" s="59">
        <v>30707.1</v>
      </c>
      <c r="D220" s="59">
        <v>28548.3</v>
      </c>
      <c r="E220" s="44">
        <f t="shared" si="20"/>
        <v>2158.7999999999993</v>
      </c>
      <c r="F220" s="45">
        <f t="shared" si="19"/>
        <v>0.92969704074953352</v>
      </c>
      <c r="G220" s="23"/>
      <c r="H220" s="29"/>
    </row>
    <row r="221" spans="1:9" s="41" customFormat="1" ht="32.25" x14ac:dyDescent="0.3">
      <c r="A221" s="37"/>
      <c r="B221" s="60" t="s">
        <v>243</v>
      </c>
      <c r="C221" s="59">
        <v>15022.9</v>
      </c>
      <c r="D221" s="59">
        <v>15020.5</v>
      </c>
      <c r="E221" s="44">
        <f t="shared" si="20"/>
        <v>2.3999999999996362</v>
      </c>
      <c r="F221" s="45">
        <f t="shared" si="19"/>
        <v>0.99984024389432136</v>
      </c>
      <c r="G221" s="23"/>
      <c r="H221" s="29"/>
    </row>
    <row r="222" spans="1:9" s="41" customFormat="1" ht="32.25" x14ac:dyDescent="0.3">
      <c r="A222" s="37"/>
      <c r="B222" s="60" t="s">
        <v>244</v>
      </c>
      <c r="C222" s="59">
        <v>79103.600000000006</v>
      </c>
      <c r="D222" s="59">
        <v>79096.7</v>
      </c>
      <c r="E222" s="44">
        <f>C222-D222</f>
        <v>6.9000000000087311</v>
      </c>
      <c r="F222" s="45">
        <f>D222/C222</f>
        <v>0.99991277261717537</v>
      </c>
      <c r="G222" s="23"/>
      <c r="H222" s="29"/>
    </row>
    <row r="223" spans="1:9" s="41" customFormat="1" ht="79.5" x14ac:dyDescent="0.3">
      <c r="A223" s="37"/>
      <c r="B223" s="60" t="s">
        <v>245</v>
      </c>
      <c r="C223" s="59">
        <v>6570.3</v>
      </c>
      <c r="D223" s="59">
        <v>5922.4</v>
      </c>
      <c r="E223" s="44">
        <f>C223-D223</f>
        <v>647.90000000000055</v>
      </c>
      <c r="F223" s="45">
        <f>D223/C223</f>
        <v>0.90138958647245937</v>
      </c>
      <c r="G223" s="23"/>
      <c r="H223" s="29"/>
    </row>
    <row r="224" spans="1:9" s="41" customFormat="1" ht="79.5" x14ac:dyDescent="0.3">
      <c r="A224" s="37"/>
      <c r="B224" s="60" t="s">
        <v>246</v>
      </c>
      <c r="C224" s="59">
        <v>18700</v>
      </c>
      <c r="D224" s="59">
        <v>16856</v>
      </c>
      <c r="E224" s="44">
        <f t="shared" si="20"/>
        <v>1844</v>
      </c>
      <c r="F224" s="45">
        <f t="shared" si="19"/>
        <v>0.90139037433155078</v>
      </c>
      <c r="G224" s="23"/>
      <c r="H224" s="29"/>
    </row>
    <row r="225" spans="1:8" s="41" customFormat="1" ht="48" x14ac:dyDescent="0.3">
      <c r="A225" s="37"/>
      <c r="B225" s="60" t="s">
        <v>247</v>
      </c>
      <c r="C225" s="59">
        <v>94539.6</v>
      </c>
      <c r="D225" s="59">
        <v>93701.3</v>
      </c>
      <c r="E225" s="44">
        <f t="shared" si="20"/>
        <v>838.30000000000291</v>
      </c>
      <c r="F225" s="45">
        <f t="shared" si="19"/>
        <v>0.99113281630131711</v>
      </c>
      <c r="G225" s="23"/>
      <c r="H225" s="29"/>
    </row>
    <row r="226" spans="1:8" s="41" customFormat="1" ht="48" x14ac:dyDescent="0.3">
      <c r="A226" s="37"/>
      <c r="B226" s="60" t="s">
        <v>248</v>
      </c>
      <c r="C226" s="59">
        <v>2220</v>
      </c>
      <c r="D226" s="59">
        <v>2220</v>
      </c>
      <c r="E226" s="44">
        <f t="shared" si="20"/>
        <v>0</v>
      </c>
      <c r="F226" s="45">
        <f t="shared" si="19"/>
        <v>1</v>
      </c>
      <c r="G226" s="23"/>
      <c r="H226" s="29"/>
    </row>
    <row r="227" spans="1:8" s="41" customFormat="1" ht="63.75" x14ac:dyDescent="0.3">
      <c r="A227" s="37"/>
      <c r="B227" s="60" t="s">
        <v>249</v>
      </c>
      <c r="C227" s="59">
        <v>173849.5</v>
      </c>
      <c r="D227" s="59">
        <v>133526.20000000001</v>
      </c>
      <c r="E227" s="44">
        <f t="shared" si="20"/>
        <v>40323.299999999988</v>
      </c>
      <c r="F227" s="45">
        <f t="shared" si="19"/>
        <v>0.76805627856277991</v>
      </c>
      <c r="G227" s="23"/>
      <c r="H227" s="29"/>
    </row>
    <row r="228" spans="1:8" s="41" customFormat="1" ht="63.75" x14ac:dyDescent="0.3">
      <c r="A228" s="37"/>
      <c r="B228" s="60" t="s">
        <v>250</v>
      </c>
      <c r="C228" s="59">
        <v>62935.6</v>
      </c>
      <c r="D228" s="59">
        <v>48620.7</v>
      </c>
      <c r="E228" s="44">
        <f t="shared" si="20"/>
        <v>14314.900000000001</v>
      </c>
      <c r="F228" s="45">
        <f t="shared" si="19"/>
        <v>0.77254685742250806</v>
      </c>
      <c r="G228" s="23"/>
      <c r="H228" s="29"/>
    </row>
    <row r="229" spans="1:8" s="41" customFormat="1" ht="63.75" x14ac:dyDescent="0.3">
      <c r="A229" s="37"/>
      <c r="B229" s="60" t="s">
        <v>251</v>
      </c>
      <c r="C229" s="59">
        <v>16598.900000000001</v>
      </c>
      <c r="D229" s="59">
        <v>15790.3</v>
      </c>
      <c r="E229" s="44">
        <f t="shared" si="20"/>
        <v>808.60000000000218</v>
      </c>
      <c r="F229" s="45">
        <f t="shared" si="19"/>
        <v>0.95128592858562899</v>
      </c>
      <c r="G229" s="23"/>
      <c r="H229" s="29"/>
    </row>
    <row r="230" spans="1:8" s="41" customFormat="1" ht="47.25" x14ac:dyDescent="0.3">
      <c r="A230" s="37"/>
      <c r="B230" s="51" t="s">
        <v>252</v>
      </c>
      <c r="C230" s="59">
        <v>8000</v>
      </c>
      <c r="D230" s="59">
        <v>7962.4</v>
      </c>
      <c r="E230" s="44">
        <f t="shared" si="20"/>
        <v>37.600000000000364</v>
      </c>
      <c r="F230" s="45">
        <f t="shared" si="19"/>
        <v>0.99529999999999996</v>
      </c>
      <c r="G230" s="23"/>
      <c r="H230" s="29"/>
    </row>
    <row r="231" spans="1:8" s="41" customFormat="1" ht="47.25" x14ac:dyDescent="0.3">
      <c r="A231" s="37"/>
      <c r="B231" s="51" t="s">
        <v>253</v>
      </c>
      <c r="C231" s="59">
        <v>7700</v>
      </c>
      <c r="D231" s="59">
        <v>7700</v>
      </c>
      <c r="E231" s="44">
        <f t="shared" si="20"/>
        <v>0</v>
      </c>
      <c r="F231" s="45">
        <f t="shared" si="19"/>
        <v>1</v>
      </c>
      <c r="G231" s="23"/>
      <c r="H231" s="29"/>
    </row>
    <row r="232" spans="1:8" s="41" customFormat="1" ht="48" x14ac:dyDescent="0.3">
      <c r="A232" s="37"/>
      <c r="B232" s="60" t="s">
        <v>254</v>
      </c>
      <c r="C232" s="59">
        <v>470.2</v>
      </c>
      <c r="D232" s="59">
        <v>470.2</v>
      </c>
      <c r="E232" s="44">
        <f t="shared" si="20"/>
        <v>0</v>
      </c>
      <c r="F232" s="45">
        <f t="shared" si="19"/>
        <v>1</v>
      </c>
      <c r="G232" s="23"/>
      <c r="H232" s="29"/>
    </row>
    <row r="233" spans="1:8" s="41" customFormat="1" ht="32.25" x14ac:dyDescent="0.3">
      <c r="A233" s="37"/>
      <c r="B233" s="60" t="s">
        <v>255</v>
      </c>
      <c r="C233" s="59">
        <v>27734.7</v>
      </c>
      <c r="D233" s="59">
        <v>25643.599999999999</v>
      </c>
      <c r="E233" s="44">
        <f t="shared" si="20"/>
        <v>2091.1000000000022</v>
      </c>
      <c r="F233" s="45">
        <f t="shared" si="19"/>
        <v>0.92460347506913709</v>
      </c>
      <c r="G233" s="23"/>
      <c r="H233" s="29"/>
    </row>
    <row r="234" spans="1:8" s="41" customFormat="1" ht="32.25" x14ac:dyDescent="0.3">
      <c r="A234" s="37"/>
      <c r="B234" s="60" t="s">
        <v>256</v>
      </c>
      <c r="C234" s="59">
        <v>5597.4</v>
      </c>
      <c r="D234" s="59">
        <v>5597.4</v>
      </c>
      <c r="E234" s="44">
        <f t="shared" si="20"/>
        <v>0</v>
      </c>
      <c r="F234" s="45">
        <f t="shared" si="19"/>
        <v>1</v>
      </c>
      <c r="G234" s="23"/>
      <c r="H234" s="29"/>
    </row>
    <row r="235" spans="1:8" s="41" customFormat="1" ht="32.25" x14ac:dyDescent="0.3">
      <c r="A235" s="37"/>
      <c r="B235" s="60" t="s">
        <v>257</v>
      </c>
      <c r="C235" s="59">
        <v>12000</v>
      </c>
      <c r="D235" s="59"/>
      <c r="E235" s="44">
        <f t="shared" si="20"/>
        <v>12000</v>
      </c>
      <c r="F235" s="45">
        <f>D235/C235</f>
        <v>0</v>
      </c>
      <c r="G235" s="23"/>
      <c r="H235" s="29"/>
    </row>
    <row r="236" spans="1:8" s="41" customFormat="1" ht="47.25" x14ac:dyDescent="0.3">
      <c r="A236" s="37"/>
      <c r="B236" s="51" t="s">
        <v>258</v>
      </c>
      <c r="C236" s="59">
        <v>35000</v>
      </c>
      <c r="D236" s="59">
        <v>35000</v>
      </c>
      <c r="E236" s="44">
        <f t="shared" si="20"/>
        <v>0</v>
      </c>
      <c r="F236" s="45">
        <f t="shared" si="19"/>
        <v>1</v>
      </c>
      <c r="G236" s="23"/>
      <c r="H236" s="29"/>
    </row>
    <row r="237" spans="1:8" s="41" customFormat="1" ht="63" x14ac:dyDescent="0.3">
      <c r="A237" s="37"/>
      <c r="B237" s="51" t="s">
        <v>259</v>
      </c>
      <c r="C237" s="59">
        <v>40920</v>
      </c>
      <c r="D237" s="59">
        <v>40920</v>
      </c>
      <c r="E237" s="44">
        <f t="shared" si="20"/>
        <v>0</v>
      </c>
      <c r="F237" s="45">
        <f t="shared" si="19"/>
        <v>1</v>
      </c>
      <c r="G237" s="23"/>
      <c r="H237" s="29"/>
    </row>
    <row r="238" spans="1:8" s="41" customFormat="1" ht="31.5" x14ac:dyDescent="0.3">
      <c r="A238" s="37" t="s">
        <v>260</v>
      </c>
      <c r="B238" s="38" t="s">
        <v>261</v>
      </c>
      <c r="C238" s="39">
        <v>90139.9</v>
      </c>
      <c r="D238" s="39">
        <v>89764.1</v>
      </c>
      <c r="E238" s="39">
        <f t="shared" si="20"/>
        <v>375.79999999998836</v>
      </c>
      <c r="F238" s="47">
        <f t="shared" si="19"/>
        <v>0.99583092503985482</v>
      </c>
      <c r="G238" s="23"/>
      <c r="H238" s="29"/>
    </row>
    <row r="239" spans="1:8" ht="20.25" x14ac:dyDescent="0.3">
      <c r="A239" s="52"/>
      <c r="B239" s="58"/>
      <c r="C239" s="59"/>
      <c r="D239" s="59"/>
      <c r="E239" s="59">
        <f t="shared" si="20"/>
        <v>0</v>
      </c>
      <c r="F239" s="54"/>
      <c r="G239" s="23"/>
      <c r="H239" s="29"/>
    </row>
    <row r="240" spans="1:8" ht="20.25" x14ac:dyDescent="0.3">
      <c r="A240" s="34" t="s">
        <v>262</v>
      </c>
      <c r="B240" s="55" t="s">
        <v>263</v>
      </c>
      <c r="C240" s="56">
        <f>C241+C242+C243+C244+C245+C246+C248+C247</f>
        <v>28184216.899999999</v>
      </c>
      <c r="D240" s="56">
        <f>D241+D242+D243+D244+D245+D246+D248+D247</f>
        <v>27789941.100000001</v>
      </c>
      <c r="E240" s="56">
        <f>E241+E242+E243+E244+E245+E246+E248+E247</f>
        <v>394275.80000000098</v>
      </c>
      <c r="F240" s="54">
        <f t="shared" ref="F240:F250" si="21">D240/C240</f>
        <v>0.98601075909261837</v>
      </c>
      <c r="G240" s="23"/>
      <c r="H240" s="29"/>
    </row>
    <row r="241" spans="1:9" s="41" customFormat="1" ht="20.25" x14ac:dyDescent="0.3">
      <c r="A241" s="37" t="s">
        <v>264</v>
      </c>
      <c r="B241" s="38" t="s">
        <v>265</v>
      </c>
      <c r="C241" s="46">
        <v>13046475.800000001</v>
      </c>
      <c r="D241" s="46">
        <v>12841265.699999999</v>
      </c>
      <c r="E241" s="46">
        <f>C241-D241</f>
        <v>205210.10000000149</v>
      </c>
      <c r="F241" s="47">
        <f t="shared" si="21"/>
        <v>0.98427084040580515</v>
      </c>
      <c r="G241" s="23"/>
      <c r="H241" s="29"/>
    </row>
    <row r="242" spans="1:9" s="41" customFormat="1" ht="20.25" x14ac:dyDescent="0.3">
      <c r="A242" s="37" t="s">
        <v>266</v>
      </c>
      <c r="B242" s="38" t="s">
        <v>267</v>
      </c>
      <c r="C242" s="46">
        <v>7611393.7000000002</v>
      </c>
      <c r="D242" s="46">
        <v>7547285</v>
      </c>
      <c r="E242" s="46">
        <f t="shared" ref="E242:E248" si="22">C242-D242</f>
        <v>64108.700000000186</v>
      </c>
      <c r="F242" s="47">
        <f t="shared" si="21"/>
        <v>0.99157727184707312</v>
      </c>
      <c r="G242" s="23"/>
      <c r="H242" s="29"/>
    </row>
    <row r="243" spans="1:9" s="41" customFormat="1" ht="31.5" x14ac:dyDescent="0.3">
      <c r="A243" s="37" t="s">
        <v>268</v>
      </c>
      <c r="B243" s="38" t="s">
        <v>269</v>
      </c>
      <c r="C243" s="46">
        <v>167261.4</v>
      </c>
      <c r="D243" s="46">
        <v>166744.6</v>
      </c>
      <c r="E243" s="46">
        <f t="shared" si="22"/>
        <v>516.79999999998836</v>
      </c>
      <c r="F243" s="47">
        <f t="shared" si="21"/>
        <v>0.99691022555114339</v>
      </c>
      <c r="G243" s="23"/>
      <c r="H243" s="29"/>
    </row>
    <row r="244" spans="1:9" s="41" customFormat="1" ht="20.25" x14ac:dyDescent="0.3">
      <c r="A244" s="37" t="s">
        <v>270</v>
      </c>
      <c r="B244" s="38" t="s">
        <v>271</v>
      </c>
      <c r="C244" s="46">
        <v>1321395</v>
      </c>
      <c r="D244" s="46">
        <v>1299852.2</v>
      </c>
      <c r="E244" s="46">
        <f t="shared" si="22"/>
        <v>21542.800000000047</v>
      </c>
      <c r="F244" s="47">
        <f t="shared" si="21"/>
        <v>0.98369692635434514</v>
      </c>
      <c r="G244" s="23"/>
      <c r="H244" s="29"/>
    </row>
    <row r="245" spans="1:9" s="41" customFormat="1" ht="20.25" x14ac:dyDescent="0.3">
      <c r="A245" s="37" t="s">
        <v>272</v>
      </c>
      <c r="B245" s="38" t="s">
        <v>273</v>
      </c>
      <c r="C245" s="46">
        <v>394204.7</v>
      </c>
      <c r="D245" s="46">
        <v>382135</v>
      </c>
      <c r="E245" s="46">
        <f t="shared" si="22"/>
        <v>12069.700000000012</v>
      </c>
      <c r="F245" s="47">
        <f t="shared" si="21"/>
        <v>0.96938215094847924</v>
      </c>
      <c r="G245" s="23"/>
      <c r="H245" s="29"/>
    </row>
    <row r="246" spans="1:9" s="41" customFormat="1" ht="31.5" x14ac:dyDescent="0.3">
      <c r="A246" s="37" t="s">
        <v>274</v>
      </c>
      <c r="B246" s="38" t="s">
        <v>275</v>
      </c>
      <c r="C246" s="46">
        <v>848033.8</v>
      </c>
      <c r="D246" s="46">
        <v>848033.8</v>
      </c>
      <c r="E246" s="46">
        <f t="shared" si="22"/>
        <v>0</v>
      </c>
      <c r="F246" s="47">
        <f t="shared" si="21"/>
        <v>1</v>
      </c>
      <c r="G246" s="23"/>
      <c r="H246" s="29"/>
    </row>
    <row r="247" spans="1:9" s="41" customFormat="1" ht="20.25" x14ac:dyDescent="0.3">
      <c r="A247" s="37" t="s">
        <v>276</v>
      </c>
      <c r="B247" s="38" t="s">
        <v>277</v>
      </c>
      <c r="C247" s="46">
        <v>4373.3999999999996</v>
      </c>
      <c r="D247" s="46">
        <v>4373.3999999999996</v>
      </c>
      <c r="E247" s="46">
        <f t="shared" si="22"/>
        <v>0</v>
      </c>
      <c r="F247" s="47">
        <f t="shared" si="21"/>
        <v>1</v>
      </c>
      <c r="G247" s="23"/>
      <c r="H247" s="29"/>
    </row>
    <row r="248" spans="1:9" s="41" customFormat="1" ht="20.25" x14ac:dyDescent="0.3">
      <c r="A248" s="37" t="s">
        <v>278</v>
      </c>
      <c r="B248" s="38" t="s">
        <v>279</v>
      </c>
      <c r="C248" s="46">
        <v>4791079.0999999996</v>
      </c>
      <c r="D248" s="46">
        <v>4700251.4000000004</v>
      </c>
      <c r="E248" s="46">
        <f t="shared" si="22"/>
        <v>90827.699999999255</v>
      </c>
      <c r="F248" s="47">
        <f t="shared" si="21"/>
        <v>0.98104232927400437</v>
      </c>
      <c r="G248" s="23"/>
      <c r="H248" s="29"/>
    </row>
    <row r="249" spans="1:9" s="41" customFormat="1" ht="20.25" x14ac:dyDescent="0.3">
      <c r="A249" s="37"/>
      <c r="B249" s="30" t="s">
        <v>21</v>
      </c>
      <c r="C249" s="42">
        <f>C250+C251</f>
        <v>792756.10000000009</v>
      </c>
      <c r="D249" s="42">
        <f>D250+D251</f>
        <v>746393.5</v>
      </c>
      <c r="E249" s="42">
        <f>E250+E251</f>
        <v>46362.600000000035</v>
      </c>
      <c r="F249" s="32">
        <f t="shared" si="21"/>
        <v>0.94151719551574553</v>
      </c>
      <c r="G249" s="23"/>
      <c r="H249" s="29"/>
    </row>
    <row r="250" spans="1:9" s="41" customFormat="1" ht="63" x14ac:dyDescent="0.3">
      <c r="A250" s="37"/>
      <c r="B250" s="50" t="s">
        <v>280</v>
      </c>
      <c r="C250" s="44">
        <v>151565.29999999999</v>
      </c>
      <c r="D250" s="44">
        <v>117000</v>
      </c>
      <c r="E250" s="44">
        <f>C250-D250</f>
        <v>34565.299999999988</v>
      </c>
      <c r="F250" s="45">
        <f t="shared" si="21"/>
        <v>0.77194450180879137</v>
      </c>
      <c r="G250" s="23"/>
      <c r="H250" s="29"/>
    </row>
    <row r="251" spans="1:9" s="41" customFormat="1" ht="147" customHeight="1" x14ac:dyDescent="0.3">
      <c r="A251" s="37"/>
      <c r="B251" s="50" t="s">
        <v>281</v>
      </c>
      <c r="C251" s="44">
        <v>641190.80000000005</v>
      </c>
      <c r="D251" s="44">
        <v>629393.5</v>
      </c>
      <c r="E251" s="44">
        <f>C251-D251</f>
        <v>11797.300000000047</v>
      </c>
      <c r="F251" s="45">
        <f>D251/C251</f>
        <v>0.98160095247779589</v>
      </c>
      <c r="G251" s="23"/>
      <c r="H251" s="29"/>
    </row>
    <row r="252" spans="1:9" ht="20.25" x14ac:dyDescent="0.3">
      <c r="A252" s="52"/>
      <c r="B252" s="51"/>
      <c r="C252" s="53"/>
      <c r="D252" s="53"/>
      <c r="E252" s="53"/>
      <c r="F252" s="45"/>
      <c r="G252" s="23"/>
      <c r="H252" s="29"/>
    </row>
    <row r="253" spans="1:9" ht="20.25" x14ac:dyDescent="0.3">
      <c r="A253" s="34" t="s">
        <v>282</v>
      </c>
      <c r="B253" s="55" t="s">
        <v>283</v>
      </c>
      <c r="C253" s="56">
        <f>C254+C257+C258+C266+C274</f>
        <v>58276833.200000003</v>
      </c>
      <c r="D253" s="56">
        <f>D254+D257+D258+D266+D274</f>
        <v>57268348.199999996</v>
      </c>
      <c r="E253" s="56">
        <f>E254+E257+E258+E266+E274</f>
        <v>1008485.0000000037</v>
      </c>
      <c r="F253" s="54">
        <f t="shared" ref="F253:F276" si="23">D253/C253</f>
        <v>0.98269492447300644</v>
      </c>
      <c r="G253" s="23"/>
      <c r="H253" s="29"/>
      <c r="I253" s="67"/>
    </row>
    <row r="254" spans="1:9" ht="20.25" x14ac:dyDescent="0.3">
      <c r="A254" s="37" t="s">
        <v>284</v>
      </c>
      <c r="B254" s="38" t="s">
        <v>285</v>
      </c>
      <c r="C254" s="46">
        <v>231881.4</v>
      </c>
      <c r="D254" s="46">
        <v>231556.5</v>
      </c>
      <c r="E254" s="46">
        <f>C254-D254</f>
        <v>324.89999999999418</v>
      </c>
      <c r="F254" s="47">
        <f t="shared" si="23"/>
        <v>0.998598852689349</v>
      </c>
      <c r="G254" s="23"/>
      <c r="H254" s="29"/>
      <c r="I254" s="67"/>
    </row>
    <row r="255" spans="1:9" ht="20.25" x14ac:dyDescent="0.3">
      <c r="A255" s="37"/>
      <c r="B255" s="30" t="s">
        <v>21</v>
      </c>
      <c r="C255" s="42">
        <f>SUM(C256:C256)</f>
        <v>9053.7999999999993</v>
      </c>
      <c r="D255" s="42">
        <f>SUM(D256:D256)</f>
        <v>9048.2000000000007</v>
      </c>
      <c r="E255" s="42">
        <f>SUM(E256:E256)</f>
        <v>5.5999999999985448</v>
      </c>
      <c r="F255" s="32">
        <f t="shared" si="23"/>
        <v>0.99938147518169185</v>
      </c>
      <c r="G255" s="23"/>
      <c r="H255" s="29"/>
      <c r="I255" s="67"/>
    </row>
    <row r="256" spans="1:9" ht="63" x14ac:dyDescent="0.3">
      <c r="A256" s="37"/>
      <c r="B256" s="50" t="s">
        <v>286</v>
      </c>
      <c r="C256" s="44">
        <v>9053.7999999999993</v>
      </c>
      <c r="D256" s="44">
        <v>9048.2000000000007</v>
      </c>
      <c r="E256" s="44">
        <f>C256-D256</f>
        <v>5.5999999999985448</v>
      </c>
      <c r="F256" s="45">
        <f t="shared" si="23"/>
        <v>0.99938147518169185</v>
      </c>
      <c r="G256" s="23"/>
      <c r="H256" s="29"/>
      <c r="I256" s="67"/>
    </row>
    <row r="257" spans="1:9" ht="20.25" x14ac:dyDescent="0.3">
      <c r="A257" s="37" t="s">
        <v>287</v>
      </c>
      <c r="B257" s="38" t="s">
        <v>288</v>
      </c>
      <c r="C257" s="46">
        <v>9922046.4000000004</v>
      </c>
      <c r="D257" s="46">
        <v>9832344</v>
      </c>
      <c r="E257" s="46">
        <f>C257-D257</f>
        <v>89702.400000000373</v>
      </c>
      <c r="F257" s="47">
        <f t="shared" si="23"/>
        <v>0.990959284366983</v>
      </c>
      <c r="G257" s="23"/>
      <c r="H257" s="29"/>
      <c r="I257" s="67"/>
    </row>
    <row r="258" spans="1:9" ht="20.25" x14ac:dyDescent="0.3">
      <c r="A258" s="37" t="s">
        <v>289</v>
      </c>
      <c r="B258" s="38" t="s">
        <v>290</v>
      </c>
      <c r="C258" s="46">
        <v>35377165.600000001</v>
      </c>
      <c r="D258" s="46">
        <v>34809782.399999999</v>
      </c>
      <c r="E258" s="46">
        <f>C258-D258</f>
        <v>567383.20000000298</v>
      </c>
      <c r="F258" s="47">
        <f t="shared" si="23"/>
        <v>0.98396188076751967</v>
      </c>
      <c r="G258" s="23"/>
      <c r="H258" s="29"/>
      <c r="I258" s="67"/>
    </row>
    <row r="259" spans="1:9" ht="20.25" x14ac:dyDescent="0.3">
      <c r="A259" s="37"/>
      <c r="B259" s="30" t="s">
        <v>21</v>
      </c>
      <c r="C259" s="42">
        <f>SUM(C260:C265)</f>
        <v>92340.800000000003</v>
      </c>
      <c r="D259" s="42">
        <f>SUM(D260:D265)</f>
        <v>89272.6</v>
      </c>
      <c r="E259" s="42">
        <f>SUM(E260:E265)</f>
        <v>3068.2</v>
      </c>
      <c r="F259" s="32">
        <f t="shared" si="23"/>
        <v>0.96677308405385276</v>
      </c>
      <c r="G259" s="23"/>
      <c r="H259" s="29"/>
      <c r="I259" s="67"/>
    </row>
    <row r="260" spans="1:9" ht="75.75" customHeight="1" x14ac:dyDescent="0.3">
      <c r="A260" s="37"/>
      <c r="B260" s="43" t="s">
        <v>291</v>
      </c>
      <c r="C260" s="44">
        <v>65.3</v>
      </c>
      <c r="D260" s="44">
        <v>65.2</v>
      </c>
      <c r="E260" s="44">
        <f t="shared" ref="E260:E266" si="24">C260-D260</f>
        <v>9.9999999999994316E-2</v>
      </c>
      <c r="F260" s="45">
        <f t="shared" si="23"/>
        <v>0.99846860643185309</v>
      </c>
      <c r="G260" s="23"/>
      <c r="H260" s="29"/>
      <c r="I260" s="67"/>
    </row>
    <row r="261" spans="1:9" ht="63" x14ac:dyDescent="0.3">
      <c r="A261" s="37"/>
      <c r="B261" s="51" t="s">
        <v>292</v>
      </c>
      <c r="C261" s="44">
        <v>4356.3</v>
      </c>
      <c r="D261" s="44">
        <v>4291.8</v>
      </c>
      <c r="E261" s="44">
        <f t="shared" si="24"/>
        <v>64.5</v>
      </c>
      <c r="F261" s="45">
        <f t="shared" si="23"/>
        <v>0.98519385717237107</v>
      </c>
      <c r="G261" s="23"/>
      <c r="H261" s="29"/>
      <c r="I261" s="67"/>
    </row>
    <row r="262" spans="1:9" ht="117.75" customHeight="1" x14ac:dyDescent="0.3">
      <c r="A262" s="37"/>
      <c r="B262" s="50" t="s">
        <v>293</v>
      </c>
      <c r="C262" s="44">
        <v>1888.8</v>
      </c>
      <c r="D262" s="44">
        <v>1863.7</v>
      </c>
      <c r="E262" s="44">
        <f t="shared" si="24"/>
        <v>25.099999999999909</v>
      </c>
      <c r="F262" s="45">
        <f t="shared" si="23"/>
        <v>0.98671113934773402</v>
      </c>
      <c r="G262" s="23"/>
      <c r="H262" s="29"/>
      <c r="I262" s="67"/>
    </row>
    <row r="263" spans="1:9" ht="48" x14ac:dyDescent="0.3">
      <c r="A263" s="37"/>
      <c r="B263" s="60" t="s">
        <v>294</v>
      </c>
      <c r="C263" s="44">
        <v>45905</v>
      </c>
      <c r="D263" s="44">
        <v>44083</v>
      </c>
      <c r="E263" s="44">
        <f t="shared" si="24"/>
        <v>1822</v>
      </c>
      <c r="F263" s="45">
        <f t="shared" si="23"/>
        <v>0.96030933449515299</v>
      </c>
      <c r="G263" s="23"/>
      <c r="H263" s="29"/>
      <c r="I263" s="67"/>
    </row>
    <row r="264" spans="1:9" ht="111" x14ac:dyDescent="0.3">
      <c r="A264" s="37"/>
      <c r="B264" s="60" t="s">
        <v>295</v>
      </c>
      <c r="C264" s="44">
        <v>11663.4</v>
      </c>
      <c r="D264" s="44">
        <v>11108.9</v>
      </c>
      <c r="E264" s="44">
        <f t="shared" si="24"/>
        <v>554.5</v>
      </c>
      <c r="F264" s="45">
        <f t="shared" si="23"/>
        <v>0.95245811684414494</v>
      </c>
      <c r="G264" s="23"/>
      <c r="H264" s="29"/>
      <c r="I264" s="67"/>
    </row>
    <row r="265" spans="1:9" ht="63.75" x14ac:dyDescent="0.3">
      <c r="A265" s="37"/>
      <c r="B265" s="60" t="s">
        <v>296</v>
      </c>
      <c r="C265" s="44">
        <v>28462</v>
      </c>
      <c r="D265" s="44">
        <v>27860</v>
      </c>
      <c r="E265" s="44">
        <f t="shared" si="24"/>
        <v>602</v>
      </c>
      <c r="F265" s="45">
        <f t="shared" si="23"/>
        <v>0.97884899163797345</v>
      </c>
      <c r="G265" s="23"/>
      <c r="H265" s="29"/>
      <c r="I265" s="67"/>
    </row>
    <row r="266" spans="1:9" ht="20.25" x14ac:dyDescent="0.3">
      <c r="A266" s="37" t="s">
        <v>297</v>
      </c>
      <c r="B266" s="38" t="s">
        <v>298</v>
      </c>
      <c r="C266" s="46">
        <v>12229060.800000001</v>
      </c>
      <c r="D266" s="46">
        <v>11906350.9</v>
      </c>
      <c r="E266" s="46">
        <f t="shared" si="24"/>
        <v>322709.90000000037</v>
      </c>
      <c r="F266" s="47">
        <f t="shared" si="23"/>
        <v>0.97361122777310904</v>
      </c>
      <c r="G266" s="23"/>
      <c r="H266" s="29"/>
      <c r="I266" s="67"/>
    </row>
    <row r="267" spans="1:9" ht="20.25" x14ac:dyDescent="0.3">
      <c r="A267" s="37"/>
      <c r="B267" s="30" t="s">
        <v>21</v>
      </c>
      <c r="C267" s="42">
        <f>SUM(C268:C273)</f>
        <v>1520298.1</v>
      </c>
      <c r="D267" s="42">
        <f>SUM(D268:D273)</f>
        <v>1483015.7000000002</v>
      </c>
      <c r="E267" s="42">
        <f>SUM(E268:E273)</f>
        <v>37282.400000000045</v>
      </c>
      <c r="F267" s="32">
        <f t="shared" si="23"/>
        <v>0.97547691469192788</v>
      </c>
      <c r="G267" s="23"/>
      <c r="H267" s="29"/>
      <c r="I267" s="67"/>
    </row>
    <row r="268" spans="1:9" ht="110.25" x14ac:dyDescent="0.3">
      <c r="A268" s="37"/>
      <c r="B268" s="50" t="s">
        <v>299</v>
      </c>
      <c r="C268" s="44">
        <v>729530.3</v>
      </c>
      <c r="D268" s="44">
        <v>729530.3</v>
      </c>
      <c r="E268" s="44">
        <f t="shared" ref="E268:E274" si="25">C268-D268</f>
        <v>0</v>
      </c>
      <c r="F268" s="45">
        <f t="shared" si="23"/>
        <v>1</v>
      </c>
      <c r="G268" s="23"/>
      <c r="H268" s="29"/>
      <c r="I268" s="67"/>
    </row>
    <row r="269" spans="1:9" ht="142.5" x14ac:dyDescent="0.3">
      <c r="A269" s="37"/>
      <c r="B269" s="60" t="s">
        <v>300</v>
      </c>
      <c r="C269" s="44">
        <v>7219.8</v>
      </c>
      <c r="D269" s="44">
        <v>7219.8</v>
      </c>
      <c r="E269" s="44">
        <f t="shared" si="25"/>
        <v>0</v>
      </c>
      <c r="F269" s="45">
        <f t="shared" si="23"/>
        <v>1</v>
      </c>
      <c r="G269" s="23"/>
      <c r="H269" s="29"/>
      <c r="I269" s="67"/>
    </row>
    <row r="270" spans="1:9" ht="89.25" customHeight="1" x14ac:dyDescent="0.3">
      <c r="A270" s="37"/>
      <c r="B270" s="60" t="s">
        <v>301</v>
      </c>
      <c r="C270" s="44">
        <v>525847.9</v>
      </c>
      <c r="D270" s="44">
        <v>489831.6</v>
      </c>
      <c r="E270" s="44">
        <f t="shared" si="25"/>
        <v>36016.300000000047</v>
      </c>
      <c r="F270" s="45">
        <f t="shared" si="23"/>
        <v>0.93150814142264327</v>
      </c>
      <c r="G270" s="23"/>
      <c r="H270" s="29"/>
      <c r="I270" s="67"/>
    </row>
    <row r="271" spans="1:9" ht="79.5" x14ac:dyDescent="0.3">
      <c r="A271" s="37"/>
      <c r="B271" s="60" t="s">
        <v>302</v>
      </c>
      <c r="C271" s="44">
        <v>127356.4</v>
      </c>
      <c r="D271" s="44">
        <v>127039.5</v>
      </c>
      <c r="E271" s="44">
        <f t="shared" si="25"/>
        <v>316.89999999999418</v>
      </c>
      <c r="F271" s="45">
        <f t="shared" si="23"/>
        <v>0.99751170730328442</v>
      </c>
      <c r="G271" s="23"/>
      <c r="H271" s="29"/>
      <c r="I271" s="67"/>
    </row>
    <row r="272" spans="1:9" ht="63.75" x14ac:dyDescent="0.3">
      <c r="A272" s="37"/>
      <c r="B272" s="60" t="s">
        <v>303</v>
      </c>
      <c r="C272" s="44">
        <v>77511.100000000006</v>
      </c>
      <c r="D272" s="44">
        <v>76941.2</v>
      </c>
      <c r="E272" s="44">
        <f t="shared" si="25"/>
        <v>569.90000000000873</v>
      </c>
      <c r="F272" s="45">
        <f t="shared" si="23"/>
        <v>0.99264750467997476</v>
      </c>
      <c r="G272" s="23"/>
      <c r="H272" s="29"/>
      <c r="I272" s="67"/>
    </row>
    <row r="273" spans="1:9" ht="63.75" x14ac:dyDescent="0.3">
      <c r="A273" s="37"/>
      <c r="B273" s="60" t="s">
        <v>304</v>
      </c>
      <c r="C273" s="44">
        <v>52832.6</v>
      </c>
      <c r="D273" s="44">
        <v>52453.3</v>
      </c>
      <c r="E273" s="44">
        <f t="shared" si="25"/>
        <v>379.29999999999563</v>
      </c>
      <c r="F273" s="45">
        <f t="shared" si="23"/>
        <v>0.99282072053996973</v>
      </c>
      <c r="G273" s="23"/>
      <c r="H273" s="29"/>
      <c r="I273" s="67"/>
    </row>
    <row r="274" spans="1:9" ht="20.25" x14ac:dyDescent="0.3">
      <c r="A274" s="37" t="s">
        <v>305</v>
      </c>
      <c r="B274" s="38" t="s">
        <v>306</v>
      </c>
      <c r="C274" s="46">
        <v>516679</v>
      </c>
      <c r="D274" s="46">
        <v>488314.4</v>
      </c>
      <c r="E274" s="46">
        <f t="shared" si="25"/>
        <v>28364.599999999977</v>
      </c>
      <c r="F274" s="47">
        <f t="shared" si="23"/>
        <v>0.94510208465991463</v>
      </c>
      <c r="G274" s="23"/>
      <c r="H274" s="29"/>
      <c r="I274" s="67"/>
    </row>
    <row r="275" spans="1:9" ht="20.25" x14ac:dyDescent="0.3">
      <c r="A275" s="34"/>
      <c r="B275" s="30" t="s">
        <v>21</v>
      </c>
      <c r="C275" s="42">
        <f>SUM(C276:C277)</f>
        <v>76207.7</v>
      </c>
      <c r="D275" s="42">
        <f>SUM(D276:D277)</f>
        <v>76207.7</v>
      </c>
      <c r="E275" s="42">
        <f>SUM(E276:E277)</f>
        <v>0</v>
      </c>
      <c r="F275" s="32">
        <f t="shared" si="23"/>
        <v>1</v>
      </c>
      <c r="G275" s="23"/>
      <c r="H275" s="29"/>
    </row>
    <row r="276" spans="1:9" ht="63" x14ac:dyDescent="0.3">
      <c r="A276" s="34"/>
      <c r="B276" s="50" t="s">
        <v>307</v>
      </c>
      <c r="C276" s="44">
        <v>48673.1</v>
      </c>
      <c r="D276" s="44">
        <v>48673.1</v>
      </c>
      <c r="E276" s="44">
        <f>C276-D276</f>
        <v>0</v>
      </c>
      <c r="F276" s="45">
        <f t="shared" si="23"/>
        <v>1</v>
      </c>
      <c r="G276" s="23"/>
      <c r="H276" s="29"/>
    </row>
    <row r="277" spans="1:9" ht="63" x14ac:dyDescent="0.3">
      <c r="A277" s="34"/>
      <c r="B277" s="50" t="s">
        <v>308</v>
      </c>
      <c r="C277" s="44">
        <v>27534.6</v>
      </c>
      <c r="D277" s="44">
        <v>27534.6</v>
      </c>
      <c r="E277" s="44">
        <f>C277-D277</f>
        <v>0</v>
      </c>
      <c r="F277" s="45">
        <f>D277/C277</f>
        <v>1</v>
      </c>
      <c r="G277" s="23"/>
      <c r="H277" s="29"/>
    </row>
    <row r="278" spans="1:9" ht="20.25" x14ac:dyDescent="0.3">
      <c r="A278" s="34"/>
      <c r="B278" s="30"/>
      <c r="C278" s="42"/>
      <c r="D278" s="42"/>
      <c r="E278" s="42"/>
      <c r="F278" s="32"/>
      <c r="G278" s="23"/>
      <c r="H278" s="29"/>
    </row>
    <row r="279" spans="1:9" ht="20.25" x14ac:dyDescent="0.3">
      <c r="A279" s="34" t="s">
        <v>309</v>
      </c>
      <c r="B279" s="55" t="s">
        <v>310</v>
      </c>
      <c r="C279" s="56">
        <f>C280+C286+C287</f>
        <v>5093045.5999999996</v>
      </c>
      <c r="D279" s="56">
        <f>D280+D286+D287</f>
        <v>4924546.9000000004</v>
      </c>
      <c r="E279" s="56">
        <f>E280+E286+E287</f>
        <v>168498.69999999981</v>
      </c>
      <c r="F279" s="47">
        <f t="shared" ref="F279:F286" si="26">D279/C279</f>
        <v>0.96691592551223193</v>
      </c>
      <c r="G279" s="23"/>
      <c r="H279" s="29"/>
    </row>
    <row r="280" spans="1:9" ht="20.25" x14ac:dyDescent="0.3">
      <c r="A280" s="37" t="s">
        <v>311</v>
      </c>
      <c r="B280" s="55" t="s">
        <v>312</v>
      </c>
      <c r="C280" s="56">
        <v>2092818.9</v>
      </c>
      <c r="D280" s="56">
        <v>2036633.6000000001</v>
      </c>
      <c r="E280" s="46">
        <f>C280-D280</f>
        <v>56185.299999999814</v>
      </c>
      <c r="F280" s="47">
        <f t="shared" si="26"/>
        <v>0.97315329099904446</v>
      </c>
      <c r="G280" s="23"/>
      <c r="H280" s="29"/>
    </row>
    <row r="281" spans="1:9" ht="20.25" x14ac:dyDescent="0.3">
      <c r="A281" s="37"/>
      <c r="B281" s="30" t="s">
        <v>21</v>
      </c>
      <c r="C281" s="42">
        <f>SUM(C282:C285)</f>
        <v>67188.200000000012</v>
      </c>
      <c r="D281" s="42">
        <f>SUM(D282:D285)</f>
        <v>58757.899999999994</v>
      </c>
      <c r="E281" s="42">
        <f>SUM(E282:E285)</f>
        <v>8430.3000000000065</v>
      </c>
      <c r="F281" s="32">
        <f t="shared" si="26"/>
        <v>0.8745270746946634</v>
      </c>
      <c r="G281" s="23"/>
      <c r="H281" s="29"/>
    </row>
    <row r="282" spans="1:9" ht="63.75" x14ac:dyDescent="0.3">
      <c r="A282" s="37"/>
      <c r="B282" s="60" t="s">
        <v>313</v>
      </c>
      <c r="C282" s="44">
        <v>21272.9</v>
      </c>
      <c r="D282" s="44">
        <v>20906.2</v>
      </c>
      <c r="E282" s="44">
        <f t="shared" ref="E282:E288" si="27">C282-D282</f>
        <v>366.70000000000073</v>
      </c>
      <c r="F282" s="45">
        <f t="shared" si="26"/>
        <v>0.98276210577777356</v>
      </c>
      <c r="G282" s="23"/>
      <c r="H282" s="29"/>
    </row>
    <row r="283" spans="1:9" ht="63.75" x14ac:dyDescent="0.3">
      <c r="A283" s="37"/>
      <c r="B283" s="60" t="s">
        <v>314</v>
      </c>
      <c r="C283" s="44">
        <v>390</v>
      </c>
      <c r="D283" s="44">
        <v>370.5</v>
      </c>
      <c r="E283" s="44">
        <f t="shared" si="27"/>
        <v>19.5</v>
      </c>
      <c r="F283" s="45">
        <f t="shared" si="26"/>
        <v>0.95</v>
      </c>
      <c r="G283" s="23"/>
      <c r="H283" s="29"/>
    </row>
    <row r="284" spans="1:9" ht="48" x14ac:dyDescent="0.3">
      <c r="A284" s="37"/>
      <c r="B284" s="60" t="s">
        <v>315</v>
      </c>
      <c r="C284" s="44">
        <v>39525.300000000003</v>
      </c>
      <c r="D284" s="44">
        <v>37481.199999999997</v>
      </c>
      <c r="E284" s="44">
        <f t="shared" si="27"/>
        <v>2044.1000000000058</v>
      </c>
      <c r="F284" s="45">
        <f t="shared" si="26"/>
        <v>0.94828375749203664</v>
      </c>
      <c r="G284" s="23"/>
      <c r="H284" s="29"/>
    </row>
    <row r="285" spans="1:9" ht="32.25" x14ac:dyDescent="0.3">
      <c r="A285" s="37"/>
      <c r="B285" s="60" t="s">
        <v>316</v>
      </c>
      <c r="C285" s="44">
        <v>6000</v>
      </c>
      <c r="D285" s="44"/>
      <c r="E285" s="44">
        <f t="shared" si="27"/>
        <v>6000</v>
      </c>
      <c r="F285" s="45">
        <f t="shared" si="26"/>
        <v>0</v>
      </c>
      <c r="G285" s="23"/>
      <c r="H285" s="29"/>
    </row>
    <row r="286" spans="1:9" ht="20.25" x14ac:dyDescent="0.3">
      <c r="A286" s="37" t="s">
        <v>317</v>
      </c>
      <c r="B286" s="38" t="s">
        <v>318</v>
      </c>
      <c r="C286" s="56">
        <v>2957690.9</v>
      </c>
      <c r="D286" s="56">
        <v>2846785.9</v>
      </c>
      <c r="E286" s="46">
        <f t="shared" si="27"/>
        <v>110905</v>
      </c>
      <c r="F286" s="47">
        <f t="shared" si="26"/>
        <v>0.96250284301175626</v>
      </c>
      <c r="G286" s="23"/>
      <c r="H286" s="29"/>
    </row>
    <row r="287" spans="1:9" ht="31.5" x14ac:dyDescent="0.3">
      <c r="A287" s="37" t="s">
        <v>319</v>
      </c>
      <c r="B287" s="38" t="s">
        <v>320</v>
      </c>
      <c r="C287" s="56">
        <v>42535.8</v>
      </c>
      <c r="D287" s="56">
        <v>41127.4</v>
      </c>
      <c r="E287" s="46">
        <f t="shared" si="27"/>
        <v>1408.4000000000015</v>
      </c>
      <c r="F287" s="47">
        <f>D287/C287</f>
        <v>0.96688906756191251</v>
      </c>
      <c r="G287" s="23"/>
      <c r="H287" s="29"/>
    </row>
    <row r="288" spans="1:9" ht="20.25" x14ac:dyDescent="0.3">
      <c r="A288" s="34"/>
      <c r="B288" s="30"/>
      <c r="C288" s="56"/>
      <c r="D288" s="56"/>
      <c r="E288" s="44">
        <f t="shared" si="27"/>
        <v>0</v>
      </c>
      <c r="F288" s="45"/>
      <c r="G288" s="23"/>
      <c r="H288" s="29"/>
    </row>
    <row r="289" spans="1:9" ht="20.25" x14ac:dyDescent="0.3">
      <c r="A289" s="34" t="s">
        <v>321</v>
      </c>
      <c r="B289" s="55" t="s">
        <v>322</v>
      </c>
      <c r="C289" s="56">
        <f>C290+C291+C292</f>
        <v>403629</v>
      </c>
      <c r="D289" s="56">
        <f>D290+D291+D292</f>
        <v>402564.8</v>
      </c>
      <c r="E289" s="56">
        <f>E290+E291+E292</f>
        <v>1064.1999999999825</v>
      </c>
      <c r="F289" s="47">
        <f t="shared" ref="F289:F294" si="28">D289/C289</f>
        <v>0.99736342036870484</v>
      </c>
      <c r="G289" s="23"/>
      <c r="H289" s="29"/>
    </row>
    <row r="290" spans="1:9" ht="20.25" x14ac:dyDescent="0.3">
      <c r="A290" s="37" t="s">
        <v>323</v>
      </c>
      <c r="B290" s="38" t="s">
        <v>324</v>
      </c>
      <c r="C290" s="46">
        <v>141955.9</v>
      </c>
      <c r="D290" s="46">
        <v>141955.9</v>
      </c>
      <c r="E290" s="46">
        <f>C290-D290</f>
        <v>0</v>
      </c>
      <c r="F290" s="47">
        <f t="shared" si="28"/>
        <v>1</v>
      </c>
      <c r="G290" s="23"/>
      <c r="H290" s="29"/>
    </row>
    <row r="291" spans="1:9" ht="20.25" x14ac:dyDescent="0.3">
      <c r="A291" s="37" t="s">
        <v>325</v>
      </c>
      <c r="B291" s="38" t="s">
        <v>326</v>
      </c>
      <c r="C291" s="46">
        <v>71246.7</v>
      </c>
      <c r="D291" s="46">
        <v>70246.7</v>
      </c>
      <c r="E291" s="46">
        <f>C291-D291</f>
        <v>1000</v>
      </c>
      <c r="F291" s="47">
        <f t="shared" si="28"/>
        <v>0.9859642622044249</v>
      </c>
      <c r="G291" s="23"/>
      <c r="H291" s="29"/>
    </row>
    <row r="292" spans="1:9" ht="31.5" x14ac:dyDescent="0.3">
      <c r="A292" s="37" t="s">
        <v>327</v>
      </c>
      <c r="B292" s="38" t="s">
        <v>328</v>
      </c>
      <c r="C292" s="46">
        <v>190426.4</v>
      </c>
      <c r="D292" s="46">
        <v>190362.2</v>
      </c>
      <c r="E292" s="46">
        <f>C292-D292</f>
        <v>64.199999999982538</v>
      </c>
      <c r="F292" s="47">
        <f t="shared" si="28"/>
        <v>0.99966286187209341</v>
      </c>
      <c r="G292" s="23"/>
      <c r="H292" s="29"/>
    </row>
    <row r="293" spans="1:9" ht="20.25" x14ac:dyDescent="0.3">
      <c r="A293" s="37"/>
      <c r="B293" s="30" t="s">
        <v>21</v>
      </c>
      <c r="C293" s="42">
        <f>C294</f>
        <v>104151.9</v>
      </c>
      <c r="D293" s="42">
        <f>D294</f>
        <v>104151.9</v>
      </c>
      <c r="E293" s="42">
        <f>C293-D293</f>
        <v>0</v>
      </c>
      <c r="F293" s="32">
        <f t="shared" si="28"/>
        <v>1</v>
      </c>
      <c r="G293" s="23"/>
      <c r="H293" s="29"/>
    </row>
    <row r="294" spans="1:9" ht="47.25" x14ac:dyDescent="0.3">
      <c r="A294" s="37"/>
      <c r="B294" s="51" t="s">
        <v>329</v>
      </c>
      <c r="C294" s="44">
        <v>104151.9</v>
      </c>
      <c r="D294" s="44">
        <v>104151.9</v>
      </c>
      <c r="E294" s="44">
        <f>C294-D294</f>
        <v>0</v>
      </c>
      <c r="F294" s="45">
        <f t="shared" si="28"/>
        <v>1</v>
      </c>
      <c r="G294" s="23"/>
      <c r="H294" s="29"/>
    </row>
    <row r="295" spans="1:9" ht="20.25" x14ac:dyDescent="0.3">
      <c r="A295" s="34"/>
      <c r="B295" s="55"/>
      <c r="C295" s="56"/>
      <c r="D295" s="56"/>
      <c r="E295" s="56"/>
      <c r="F295" s="54"/>
      <c r="G295" s="23"/>
      <c r="H295" s="29"/>
    </row>
    <row r="296" spans="1:9" ht="31.5" x14ac:dyDescent="0.3">
      <c r="A296" s="69" t="s">
        <v>330</v>
      </c>
      <c r="B296" s="38" t="s">
        <v>331</v>
      </c>
      <c r="C296" s="46">
        <f>C297</f>
        <v>3957649.5</v>
      </c>
      <c r="D296" s="46">
        <f>D297</f>
        <v>3706903</v>
      </c>
      <c r="E296" s="46">
        <f>E297</f>
        <v>250746.50000000003</v>
      </c>
      <c r="F296" s="40">
        <f t="shared" ref="F296:F301" si="29">D296/C296</f>
        <v>0.93664257029330167</v>
      </c>
      <c r="G296" s="23"/>
      <c r="H296" s="29"/>
    </row>
    <row r="297" spans="1:9" ht="31.5" x14ac:dyDescent="0.3">
      <c r="A297" s="37" t="s">
        <v>332</v>
      </c>
      <c r="B297" s="38" t="s">
        <v>333</v>
      </c>
      <c r="C297" s="46">
        <f>SUM(C298:C301)</f>
        <v>3957649.5</v>
      </c>
      <c r="D297" s="46">
        <f>SUM(D298:D301)</f>
        <v>3706903</v>
      </c>
      <c r="E297" s="46">
        <f>SUM(E298:E301)</f>
        <v>250746.50000000003</v>
      </c>
      <c r="F297" s="40">
        <f t="shared" si="29"/>
        <v>0.93664257029330167</v>
      </c>
      <c r="G297" s="23"/>
      <c r="H297" s="29"/>
    </row>
    <row r="298" spans="1:9" ht="31.5" x14ac:dyDescent="0.3">
      <c r="A298" s="52"/>
      <c r="B298" s="43" t="s">
        <v>334</v>
      </c>
      <c r="C298" s="44">
        <f>283466.7+37553.2</f>
        <v>321019.90000000002</v>
      </c>
      <c r="D298" s="44">
        <f>37553.1+32720.4+0.1</f>
        <v>70273.600000000006</v>
      </c>
      <c r="E298" s="44">
        <f>C298-D298</f>
        <v>250746.30000000002</v>
      </c>
      <c r="F298" s="45">
        <f t="shared" si="29"/>
        <v>0.21890730138536582</v>
      </c>
      <c r="G298" s="23"/>
      <c r="H298" s="29"/>
    </row>
    <row r="299" spans="1:9" ht="39" customHeight="1" x14ac:dyDescent="0.3">
      <c r="A299" s="52"/>
      <c r="B299" s="43" t="s">
        <v>335</v>
      </c>
      <c r="C299" s="44">
        <v>3612980</v>
      </c>
      <c r="D299" s="44">
        <v>3612980</v>
      </c>
      <c r="E299" s="44">
        <f>C299-D299</f>
        <v>0</v>
      </c>
      <c r="F299" s="45">
        <f t="shared" si="29"/>
        <v>1</v>
      </c>
      <c r="G299" s="23"/>
      <c r="H299" s="29"/>
    </row>
    <row r="300" spans="1:9" ht="31.5" x14ac:dyDescent="0.3">
      <c r="A300" s="52"/>
      <c r="B300" s="43" t="s">
        <v>336</v>
      </c>
      <c r="C300" s="44">
        <f>18392.6+562.5</f>
        <v>18955.099999999999</v>
      </c>
      <c r="D300" s="44">
        <f>18392.5+562.5</f>
        <v>18955</v>
      </c>
      <c r="E300" s="44">
        <f>C300-D300</f>
        <v>9.9999999998544808E-2</v>
      </c>
      <c r="F300" s="45">
        <f t="shared" si="29"/>
        <v>0.99999472437497039</v>
      </c>
      <c r="G300" s="23"/>
      <c r="H300" s="29"/>
    </row>
    <row r="301" spans="1:9" ht="47.25" x14ac:dyDescent="0.3">
      <c r="A301" s="52"/>
      <c r="B301" s="43" t="s">
        <v>337</v>
      </c>
      <c r="C301" s="44">
        <v>4694.5</v>
      </c>
      <c r="D301" s="44">
        <v>4694.3999999999996</v>
      </c>
      <c r="E301" s="44">
        <f>C301-D301</f>
        <v>0.1000000000003638</v>
      </c>
      <c r="F301" s="45">
        <f t="shared" si="29"/>
        <v>0.99997869847694099</v>
      </c>
      <c r="G301" s="23"/>
      <c r="H301" s="29"/>
    </row>
    <row r="302" spans="1:9" ht="20.25" x14ac:dyDescent="0.3">
      <c r="A302" s="34"/>
      <c r="B302" s="55"/>
      <c r="C302" s="56"/>
      <c r="D302" s="56"/>
      <c r="E302" s="56"/>
      <c r="F302" s="54"/>
      <c r="G302" s="23"/>
      <c r="H302" s="29"/>
    </row>
    <row r="303" spans="1:9" ht="31.5" x14ac:dyDescent="0.3">
      <c r="A303" s="34" t="s">
        <v>338</v>
      </c>
      <c r="B303" s="55" t="s">
        <v>339</v>
      </c>
      <c r="C303" s="56">
        <f>C304+C306+C311</f>
        <v>16296845.5</v>
      </c>
      <c r="D303" s="56">
        <f>D304+D306+D311</f>
        <v>16289097.299999999</v>
      </c>
      <c r="E303" s="56">
        <f>E304+E306+E311</f>
        <v>7748.2000000001717</v>
      </c>
      <c r="F303" s="54">
        <f t="shared" ref="F303:F312" si="30">D303/C303</f>
        <v>0.9995245582956529</v>
      </c>
      <c r="G303" s="23"/>
      <c r="H303" s="29"/>
      <c r="I303" s="70"/>
    </row>
    <row r="304" spans="1:9" ht="47.25" x14ac:dyDescent="0.3">
      <c r="A304" s="34" t="s">
        <v>340</v>
      </c>
      <c r="B304" s="55" t="s">
        <v>341</v>
      </c>
      <c r="C304" s="56">
        <f>SUM(C305:C305)</f>
        <v>6359377.5999999996</v>
      </c>
      <c r="D304" s="56">
        <f>SUM(D305:D305)</f>
        <v>6359377.5999999996</v>
      </c>
      <c r="E304" s="56">
        <f>SUM(E305:E305)</f>
        <v>0</v>
      </c>
      <c r="F304" s="54">
        <f t="shared" si="30"/>
        <v>1</v>
      </c>
      <c r="G304" s="23"/>
      <c r="H304" s="29"/>
    </row>
    <row r="305" spans="1:8" ht="47.25" x14ac:dyDescent="0.3">
      <c r="A305" s="34"/>
      <c r="B305" s="43" t="s">
        <v>342</v>
      </c>
      <c r="C305" s="44">
        <v>6359377.5999999996</v>
      </c>
      <c r="D305" s="44">
        <v>6359377.5999999996</v>
      </c>
      <c r="E305" s="44">
        <f>C305-D305</f>
        <v>0</v>
      </c>
      <c r="F305" s="45">
        <f t="shared" si="30"/>
        <v>1</v>
      </c>
      <c r="G305" s="23"/>
      <c r="H305" s="29"/>
    </row>
    <row r="306" spans="1:8" ht="20.25" x14ac:dyDescent="0.3">
      <c r="A306" s="34" t="s">
        <v>343</v>
      </c>
      <c r="B306" s="55" t="s">
        <v>344</v>
      </c>
      <c r="C306" s="56">
        <f>SUM(C307:C310)</f>
        <v>4482353.5</v>
      </c>
      <c r="D306" s="56">
        <f>SUM(D307:D310)</f>
        <v>4481361.8</v>
      </c>
      <c r="E306" s="56">
        <f>SUM(E307:E310)</f>
        <v>991.70000000018626</v>
      </c>
      <c r="F306" s="54">
        <f>D306/C306</f>
        <v>0.99977875462075894</v>
      </c>
      <c r="G306" s="23"/>
      <c r="H306" s="29"/>
    </row>
    <row r="307" spans="1:8" ht="47.25" x14ac:dyDescent="0.3">
      <c r="A307" s="34"/>
      <c r="B307" s="43" t="s">
        <v>345</v>
      </c>
      <c r="C307" s="44">
        <v>4085142.5</v>
      </c>
      <c r="D307" s="44">
        <v>4084150.8</v>
      </c>
      <c r="E307" s="44">
        <f>C307-D307</f>
        <v>991.70000000018626</v>
      </c>
      <c r="F307" s="45">
        <f t="shared" si="30"/>
        <v>0.99975724225042328</v>
      </c>
      <c r="G307" s="23"/>
      <c r="H307" s="29"/>
    </row>
    <row r="308" spans="1:8" ht="78.75" x14ac:dyDescent="0.3">
      <c r="A308" s="34"/>
      <c r="B308" s="43" t="s">
        <v>346</v>
      </c>
      <c r="C308" s="44">
        <v>18000</v>
      </c>
      <c r="D308" s="44">
        <v>18000</v>
      </c>
      <c r="E308" s="44">
        <f>C308-D308</f>
        <v>0</v>
      </c>
      <c r="F308" s="45">
        <f t="shared" si="30"/>
        <v>1</v>
      </c>
      <c r="G308" s="23"/>
      <c r="H308" s="29"/>
    </row>
    <row r="309" spans="1:8" ht="47.25" x14ac:dyDescent="0.3">
      <c r="A309" s="34"/>
      <c r="B309" s="43" t="s">
        <v>347</v>
      </c>
      <c r="C309" s="44">
        <v>334211</v>
      </c>
      <c r="D309" s="44">
        <v>334211</v>
      </c>
      <c r="E309" s="44">
        <f>C309-D309</f>
        <v>0</v>
      </c>
      <c r="F309" s="45">
        <f t="shared" si="30"/>
        <v>1</v>
      </c>
      <c r="G309" s="23"/>
      <c r="H309" s="29"/>
    </row>
    <row r="310" spans="1:8" ht="47.25" x14ac:dyDescent="0.3">
      <c r="A310" s="34"/>
      <c r="B310" s="43" t="s">
        <v>348</v>
      </c>
      <c r="C310" s="44">
        <v>45000</v>
      </c>
      <c r="D310" s="44">
        <v>45000</v>
      </c>
      <c r="E310" s="44">
        <f>C310-D310</f>
        <v>0</v>
      </c>
      <c r="F310" s="45">
        <f t="shared" si="30"/>
        <v>1</v>
      </c>
      <c r="G310" s="23"/>
      <c r="H310" s="29"/>
    </row>
    <row r="311" spans="1:8" ht="31.5" x14ac:dyDescent="0.3">
      <c r="A311" s="34" t="s">
        <v>349</v>
      </c>
      <c r="B311" s="38" t="s">
        <v>350</v>
      </c>
      <c r="C311" s="46">
        <f>SUM(C312:C317)</f>
        <v>5455114.4000000004</v>
      </c>
      <c r="D311" s="46">
        <f>SUM(D312:D317)</f>
        <v>5448357.9000000004</v>
      </c>
      <c r="E311" s="46">
        <f>SUM(E312:E317)</f>
        <v>6756.4999999999854</v>
      </c>
      <c r="F311" s="47">
        <f t="shared" si="30"/>
        <v>0.99876143752365665</v>
      </c>
      <c r="G311" s="23"/>
      <c r="H311" s="29"/>
    </row>
    <row r="312" spans="1:8" ht="78.75" x14ac:dyDescent="0.3">
      <c r="A312" s="34"/>
      <c r="B312" s="51" t="s">
        <v>351</v>
      </c>
      <c r="C312" s="44">
        <v>1374247.6</v>
      </c>
      <c r="D312" s="44">
        <v>1374247.6</v>
      </c>
      <c r="E312" s="44">
        <f t="shared" ref="E312:E317" si="31">C312-D312</f>
        <v>0</v>
      </c>
      <c r="F312" s="45">
        <f t="shared" si="30"/>
        <v>1</v>
      </c>
      <c r="G312" s="23"/>
      <c r="H312" s="29"/>
    </row>
    <row r="313" spans="1:8" ht="47.25" x14ac:dyDescent="0.3">
      <c r="A313" s="34"/>
      <c r="B313" s="51" t="s">
        <v>352</v>
      </c>
      <c r="C313" s="44">
        <v>2031707.3</v>
      </c>
      <c r="D313" s="44">
        <v>2031707.3</v>
      </c>
      <c r="E313" s="44">
        <f t="shared" si="31"/>
        <v>0</v>
      </c>
      <c r="F313" s="45">
        <f>D313/C313</f>
        <v>1</v>
      </c>
      <c r="G313" s="23"/>
      <c r="H313" s="29"/>
    </row>
    <row r="314" spans="1:8" ht="31.5" x14ac:dyDescent="0.3">
      <c r="A314" s="34"/>
      <c r="B314" s="51" t="s">
        <v>353</v>
      </c>
      <c r="C314" s="44">
        <v>316438</v>
      </c>
      <c r="D314" s="44">
        <v>313582.40000000002</v>
      </c>
      <c r="E314" s="44">
        <f t="shared" si="31"/>
        <v>2855.5999999999767</v>
      </c>
      <c r="F314" s="45">
        <f>D314/C314</f>
        <v>0.99097579936670066</v>
      </c>
      <c r="G314" s="23"/>
      <c r="H314" s="29"/>
    </row>
    <row r="315" spans="1:8" ht="47.25" x14ac:dyDescent="0.3">
      <c r="A315" s="34"/>
      <c r="B315" s="51" t="s">
        <v>354</v>
      </c>
      <c r="C315" s="44">
        <v>69790.899999999994</v>
      </c>
      <c r="D315" s="44">
        <v>68890.3</v>
      </c>
      <c r="E315" s="44">
        <f t="shared" si="31"/>
        <v>900.59999999999127</v>
      </c>
      <c r="F315" s="45">
        <f>D315/C315</f>
        <v>0.98709573884274326</v>
      </c>
      <c r="G315" s="23"/>
      <c r="H315" s="29"/>
    </row>
    <row r="316" spans="1:8" ht="47.25" x14ac:dyDescent="0.3">
      <c r="A316" s="34"/>
      <c r="B316" s="51" t="s">
        <v>355</v>
      </c>
      <c r="C316" s="44">
        <v>196068.7</v>
      </c>
      <c r="D316" s="44">
        <v>196068.4</v>
      </c>
      <c r="E316" s="44">
        <f t="shared" si="31"/>
        <v>0.3000000000174623</v>
      </c>
      <c r="F316" s="45">
        <f>D316/C316</f>
        <v>0.99999846992406227</v>
      </c>
      <c r="G316" s="23"/>
      <c r="H316" s="29"/>
    </row>
    <row r="317" spans="1:8" ht="20.25" x14ac:dyDescent="0.3">
      <c r="A317" s="34"/>
      <c r="B317" s="60" t="s">
        <v>356</v>
      </c>
      <c r="C317" s="59">
        <f>1359252.4+10000+61571.9+36037.6</f>
        <v>1466861.9</v>
      </c>
      <c r="D317" s="59">
        <f>1359252.4+7000+61571.9+36037.6</f>
        <v>1463861.9</v>
      </c>
      <c r="E317" s="44">
        <f t="shared" si="31"/>
        <v>3000</v>
      </c>
      <c r="F317" s="45">
        <f>D317/C317</f>
        <v>0.99795481769619898</v>
      </c>
      <c r="G317" s="23"/>
      <c r="H317" s="29"/>
    </row>
    <row r="318" spans="1:8" ht="20.25" x14ac:dyDescent="0.3">
      <c r="A318" s="52"/>
      <c r="B318" s="71"/>
      <c r="C318" s="59"/>
      <c r="D318" s="59"/>
      <c r="E318" s="44"/>
      <c r="F318" s="45"/>
      <c r="G318" s="23"/>
      <c r="H318" s="29"/>
    </row>
    <row r="319" spans="1:8" ht="20.25" x14ac:dyDescent="0.3">
      <c r="A319" s="52"/>
      <c r="B319" s="38"/>
      <c r="C319" s="46"/>
      <c r="D319" s="46"/>
      <c r="E319" s="46"/>
      <c r="F319" s="72"/>
      <c r="G319" s="23"/>
      <c r="H319" s="29"/>
    </row>
    <row r="320" spans="1:8" ht="20.25" x14ac:dyDescent="0.3">
      <c r="A320" s="52"/>
      <c r="B320" s="30"/>
      <c r="C320" s="42"/>
      <c r="D320" s="42"/>
      <c r="E320" s="42"/>
      <c r="F320" s="73"/>
      <c r="G320" s="23"/>
      <c r="H320" s="29"/>
    </row>
    <row r="321" spans="1:8" ht="20.25" x14ac:dyDescent="0.3">
      <c r="A321" s="52"/>
      <c r="B321" s="38"/>
      <c r="C321" s="74"/>
      <c r="D321" s="74"/>
      <c r="E321" s="74"/>
      <c r="F321" s="75"/>
      <c r="G321" s="23"/>
      <c r="H321" s="29"/>
    </row>
    <row r="322" spans="1:8" ht="20.25" x14ac:dyDescent="0.3">
      <c r="A322" s="34"/>
      <c r="B322" s="76" t="s">
        <v>357</v>
      </c>
      <c r="C322" s="77">
        <f>C6-[1]Доходы.!C6</f>
        <v>23196869.299999923</v>
      </c>
      <c r="D322" s="77">
        <f>D6-[1]Доходы.!D6</f>
        <v>12554312.00000003</v>
      </c>
      <c r="E322" s="77">
        <f>E6-[1]Доходы.!E6</f>
        <v>4375842.9000000134</v>
      </c>
      <c r="F322" s="72">
        <f>D322/C322</f>
        <v>0.54120717057280099</v>
      </c>
      <c r="G322" s="23"/>
      <c r="H322" s="29"/>
    </row>
    <row r="323" spans="1:8" ht="20.25" x14ac:dyDescent="0.3">
      <c r="A323" s="52"/>
      <c r="B323" s="58"/>
      <c r="C323" s="78"/>
      <c r="D323" s="78"/>
      <c r="E323" s="78"/>
      <c r="F323" s="75"/>
      <c r="G323" s="23"/>
      <c r="H323" s="29"/>
    </row>
    <row r="324" spans="1:8" ht="20.25" x14ac:dyDescent="0.3">
      <c r="A324" s="69"/>
      <c r="B324" s="76"/>
      <c r="C324" s="79"/>
      <c r="D324" s="79"/>
      <c r="E324" s="79"/>
      <c r="F324" s="72"/>
      <c r="G324" s="23"/>
      <c r="H324" s="29"/>
    </row>
    <row r="325" spans="1:8" s="21" customFormat="1" ht="20.25" x14ac:dyDescent="0.3">
      <c r="A325" s="69"/>
      <c r="B325" s="80"/>
      <c r="C325" s="39">
        <f>[1]Источники!C5</f>
        <v>23554566.199999966</v>
      </c>
      <c r="D325" s="39">
        <f>[1]Источники!D5</f>
        <v>12554311.999999989</v>
      </c>
      <c r="E325" s="39"/>
      <c r="F325" s="72"/>
      <c r="G325" s="23"/>
      <c r="H325" s="29"/>
    </row>
    <row r="326" spans="1:8" ht="20.25" x14ac:dyDescent="0.3">
      <c r="A326" s="69"/>
      <c r="B326" s="80"/>
      <c r="C326" s="39">
        <f>C322-C325</f>
        <v>-357696.90000004321</v>
      </c>
      <c r="D326" s="39">
        <f>D322-D325</f>
        <v>4.0978193283081055E-8</v>
      </c>
      <c r="E326" s="39"/>
      <c r="F326" s="81"/>
      <c r="G326" s="23"/>
      <c r="H326" s="29"/>
    </row>
    <row r="327" spans="1:8" ht="20.25" x14ac:dyDescent="0.3">
      <c r="A327" s="37"/>
      <c r="B327" s="82"/>
      <c r="C327" s="83"/>
      <c r="D327" s="83"/>
      <c r="E327" s="83"/>
      <c r="F327" s="81"/>
      <c r="G327" s="23"/>
      <c r="H327" s="29"/>
    </row>
    <row r="328" spans="1:8" ht="20.25" x14ac:dyDescent="0.3">
      <c r="A328" s="69"/>
      <c r="B328" s="80"/>
      <c r="C328" s="39"/>
      <c r="D328" s="39"/>
      <c r="E328" s="39"/>
      <c r="F328" s="81"/>
      <c r="G328" s="23"/>
      <c r="H328" s="29"/>
    </row>
    <row r="329" spans="1:8" ht="20.25" x14ac:dyDescent="0.3">
      <c r="A329" s="37"/>
      <c r="B329" s="82"/>
      <c r="C329" s="83"/>
      <c r="D329" s="83"/>
      <c r="E329" s="83"/>
      <c r="F329" s="81"/>
      <c r="G329" s="23"/>
      <c r="H329" s="29"/>
    </row>
    <row r="330" spans="1:8" s="21" customFormat="1" ht="20.25" x14ac:dyDescent="0.3">
      <c r="A330" s="69"/>
      <c r="B330" s="80"/>
      <c r="C330" s="39"/>
      <c r="D330" s="39"/>
      <c r="E330" s="39"/>
      <c r="F330" s="72"/>
      <c r="G330" s="23"/>
      <c r="H330" s="29"/>
    </row>
    <row r="331" spans="1:8" ht="20.25" x14ac:dyDescent="0.3">
      <c r="A331" s="69"/>
      <c r="B331" s="80"/>
      <c r="C331" s="39"/>
      <c r="D331" s="39"/>
      <c r="E331" s="39"/>
      <c r="F331" s="72"/>
      <c r="G331" s="23"/>
      <c r="H331" s="29"/>
    </row>
    <row r="332" spans="1:8" ht="20.25" x14ac:dyDescent="0.3">
      <c r="A332" s="37"/>
      <c r="B332" s="82"/>
      <c r="C332" s="83"/>
      <c r="D332" s="83"/>
      <c r="E332" s="83"/>
      <c r="F332" s="81"/>
      <c r="G332" s="23"/>
      <c r="H332" s="29"/>
    </row>
    <row r="333" spans="1:8" ht="20.25" x14ac:dyDescent="0.3">
      <c r="A333" s="69"/>
      <c r="B333" s="80"/>
      <c r="C333" s="39"/>
      <c r="D333" s="39"/>
      <c r="E333" s="39"/>
      <c r="F333" s="72"/>
      <c r="G333" s="23"/>
      <c r="H333" s="29"/>
    </row>
    <row r="334" spans="1:8" ht="20.25" x14ac:dyDescent="0.3">
      <c r="A334" s="37"/>
      <c r="B334" s="82"/>
      <c r="C334" s="83"/>
      <c r="D334" s="83"/>
      <c r="E334" s="83"/>
      <c r="F334" s="81"/>
      <c r="G334" s="23"/>
      <c r="H334" s="29"/>
    </row>
    <row r="335" spans="1:8" s="21" customFormat="1" ht="20.25" x14ac:dyDescent="0.3">
      <c r="A335" s="69"/>
      <c r="B335" s="80"/>
      <c r="C335" s="39"/>
      <c r="D335" s="39"/>
      <c r="E335" s="39"/>
      <c r="F335" s="72"/>
      <c r="G335" s="23"/>
      <c r="H335" s="29"/>
    </row>
    <row r="336" spans="1:8" s="21" customFormat="1" ht="20.25" x14ac:dyDescent="0.3">
      <c r="A336" s="37"/>
      <c r="B336" s="82"/>
      <c r="C336" s="83"/>
      <c r="D336" s="83"/>
      <c r="E336" s="83"/>
      <c r="F336" s="81"/>
      <c r="G336" s="23"/>
      <c r="H336" s="29"/>
    </row>
    <row r="337" spans="1:8" s="21" customFormat="1" ht="20.25" x14ac:dyDescent="0.3">
      <c r="A337" s="37"/>
      <c r="B337" s="82"/>
      <c r="C337" s="83"/>
      <c r="D337" s="83"/>
      <c r="E337" s="83"/>
      <c r="F337" s="81"/>
      <c r="G337" s="23"/>
      <c r="H337" s="29"/>
    </row>
    <row r="338" spans="1:8" s="21" customFormat="1" ht="138" customHeight="1" x14ac:dyDescent="0.3">
      <c r="A338" s="37"/>
      <c r="B338" s="82"/>
      <c r="C338" s="83"/>
      <c r="D338" s="83"/>
      <c r="E338" s="83"/>
      <c r="F338" s="81"/>
      <c r="G338" s="23"/>
      <c r="H338" s="29"/>
    </row>
    <row r="339" spans="1:8" s="41" customFormat="1" ht="63" customHeight="1" x14ac:dyDescent="0.3">
      <c r="A339" s="37"/>
      <c r="B339" s="82"/>
      <c r="C339" s="83"/>
      <c r="D339" s="83"/>
      <c r="E339" s="83"/>
      <c r="F339" s="81"/>
      <c r="G339" s="23"/>
      <c r="H339" s="29"/>
    </row>
    <row r="340" spans="1:8" ht="53.25" customHeight="1" x14ac:dyDescent="0.3">
      <c r="A340" s="52"/>
      <c r="B340" s="82"/>
      <c r="C340" s="59"/>
      <c r="D340" s="59"/>
      <c r="E340" s="59"/>
      <c r="F340" s="81"/>
      <c r="G340" s="23"/>
      <c r="H340" s="29"/>
    </row>
    <row r="341" spans="1:8" ht="48" customHeight="1" x14ac:dyDescent="0.3">
      <c r="A341" s="52"/>
      <c r="B341" s="58"/>
      <c r="C341" s="59"/>
      <c r="D341" s="59"/>
      <c r="E341" s="59"/>
      <c r="F341" s="81"/>
      <c r="G341" s="23"/>
      <c r="H341" s="29"/>
    </row>
    <row r="342" spans="1:8" s="21" customFormat="1" ht="39" customHeight="1" x14ac:dyDescent="0.3">
      <c r="A342" s="69"/>
      <c r="B342" s="58"/>
      <c r="C342" s="39"/>
      <c r="D342" s="39"/>
      <c r="E342" s="39"/>
      <c r="F342" s="81"/>
      <c r="G342" s="23"/>
      <c r="H342" s="29"/>
    </row>
    <row r="343" spans="1:8" ht="22.5" customHeight="1" x14ac:dyDescent="0.3">
      <c r="A343" s="69"/>
      <c r="B343" s="84"/>
      <c r="C343" s="39"/>
      <c r="D343" s="39"/>
      <c r="E343" s="39"/>
      <c r="F343" s="72"/>
      <c r="G343" s="23"/>
      <c r="H343" s="29"/>
    </row>
    <row r="344" spans="1:8" ht="21.75" customHeight="1" x14ac:dyDescent="0.3">
      <c r="A344" s="52"/>
      <c r="B344" s="84"/>
      <c r="C344" s="59"/>
      <c r="D344" s="59"/>
      <c r="E344" s="59"/>
      <c r="F344" s="81"/>
      <c r="G344" s="23"/>
      <c r="H344" s="29"/>
    </row>
    <row r="345" spans="1:8" ht="34.5" customHeight="1" x14ac:dyDescent="0.3">
      <c r="A345" s="52"/>
      <c r="B345" s="85"/>
      <c r="C345" s="59"/>
      <c r="D345" s="59"/>
      <c r="E345" s="59"/>
      <c r="F345" s="81"/>
      <c r="G345" s="23"/>
      <c r="H345" s="29"/>
    </row>
    <row r="346" spans="1:8" ht="20.25" x14ac:dyDescent="0.3">
      <c r="A346" s="52"/>
      <c r="B346" s="85"/>
      <c r="C346" s="59"/>
      <c r="D346" s="59"/>
      <c r="E346" s="59"/>
      <c r="F346" s="81"/>
      <c r="G346" s="23"/>
      <c r="H346" s="29"/>
    </row>
    <row r="347" spans="1:8" ht="20.25" x14ac:dyDescent="0.3">
      <c r="A347" s="69"/>
      <c r="B347" s="85"/>
      <c r="C347" s="39"/>
      <c r="D347" s="39"/>
      <c r="E347" s="39"/>
      <c r="F347" s="72"/>
      <c r="G347" s="23"/>
      <c r="H347" s="29"/>
    </row>
    <row r="348" spans="1:8" ht="20.25" x14ac:dyDescent="0.3">
      <c r="A348" s="52"/>
      <c r="B348" s="84"/>
      <c r="C348" s="59"/>
      <c r="D348" s="59"/>
      <c r="E348" s="59"/>
      <c r="F348" s="81"/>
      <c r="G348" s="23"/>
      <c r="H348" s="29"/>
    </row>
    <row r="349" spans="1:8" ht="39.75" customHeight="1" x14ac:dyDescent="0.3">
      <c r="A349" s="52"/>
      <c r="B349" s="85"/>
      <c r="C349" s="59"/>
      <c r="D349" s="59"/>
      <c r="E349" s="59"/>
      <c r="F349" s="81"/>
      <c r="G349" s="23"/>
      <c r="H349" s="29"/>
    </row>
    <row r="350" spans="1:8" ht="20.25" x14ac:dyDescent="0.3">
      <c r="A350" s="37"/>
      <c r="B350" s="85"/>
      <c r="C350" s="83"/>
      <c r="D350" s="83"/>
      <c r="E350" s="83"/>
      <c r="F350" s="81"/>
      <c r="G350" s="23"/>
      <c r="H350" s="29"/>
    </row>
    <row r="351" spans="1:8" ht="20.25" x14ac:dyDescent="0.3">
      <c r="A351" s="69"/>
      <c r="B351" s="85"/>
      <c r="C351" s="39"/>
      <c r="D351" s="39"/>
      <c r="E351" s="39"/>
      <c r="F351" s="72"/>
      <c r="G351" s="23"/>
      <c r="H351" s="29"/>
    </row>
    <row r="352" spans="1:8" s="21" customFormat="1" ht="20.25" x14ac:dyDescent="0.3">
      <c r="A352" s="69"/>
      <c r="B352" s="84"/>
      <c r="C352" s="39"/>
      <c r="D352" s="39"/>
      <c r="E352" s="39"/>
      <c r="F352" s="72"/>
      <c r="G352" s="23"/>
      <c r="H352" s="29"/>
    </row>
    <row r="353" spans="1:8" ht="114.75" customHeight="1" x14ac:dyDescent="0.3">
      <c r="A353" s="52"/>
      <c r="B353" s="84"/>
      <c r="C353" s="59"/>
      <c r="D353" s="59"/>
      <c r="E353" s="59"/>
      <c r="F353" s="81"/>
      <c r="G353" s="23"/>
      <c r="H353" s="29"/>
    </row>
    <row r="354" spans="1:8" ht="117" customHeight="1" x14ac:dyDescent="0.3">
      <c r="A354" s="52"/>
      <c r="B354" s="86"/>
      <c r="C354" s="59"/>
      <c r="D354" s="59"/>
      <c r="E354" s="59"/>
      <c r="F354" s="81"/>
      <c r="G354" s="23"/>
      <c r="H354" s="29"/>
    </row>
    <row r="355" spans="1:8" s="21" customFormat="1" ht="20.25" x14ac:dyDescent="0.3">
      <c r="A355" s="69"/>
      <c r="B355" s="86"/>
      <c r="C355" s="39"/>
      <c r="D355" s="39"/>
      <c r="E355" s="39"/>
      <c r="F355" s="72"/>
      <c r="G355" s="23"/>
      <c r="H355" s="29"/>
    </row>
    <row r="356" spans="1:8" s="21" customFormat="1" ht="39" customHeight="1" x14ac:dyDescent="0.3">
      <c r="A356" s="69"/>
      <c r="B356" s="84"/>
      <c r="C356" s="39"/>
      <c r="D356" s="39"/>
      <c r="E356" s="39"/>
      <c r="F356" s="72"/>
      <c r="G356" s="23"/>
      <c r="H356" s="29"/>
    </row>
    <row r="357" spans="1:8" ht="66.75" customHeight="1" x14ac:dyDescent="0.3">
      <c r="A357" s="52"/>
      <c r="B357" s="84"/>
      <c r="C357" s="59"/>
      <c r="D357" s="59"/>
      <c r="E357" s="59"/>
      <c r="F357" s="81"/>
      <c r="G357" s="23"/>
      <c r="H357" s="29"/>
    </row>
    <row r="358" spans="1:8" ht="71.25" customHeight="1" x14ac:dyDescent="0.3">
      <c r="A358" s="52"/>
      <c r="B358" s="87"/>
      <c r="C358" s="59"/>
      <c r="D358" s="59"/>
      <c r="E358" s="59"/>
      <c r="F358" s="81"/>
      <c r="G358" s="23"/>
      <c r="H358" s="29"/>
    </row>
    <row r="359" spans="1:8" ht="20.25" x14ac:dyDescent="0.3">
      <c r="A359" s="52"/>
      <c r="B359" s="85"/>
      <c r="C359" s="59"/>
      <c r="D359" s="59"/>
      <c r="E359" s="59"/>
      <c r="F359" s="81"/>
      <c r="G359" s="23"/>
      <c r="H359" s="29"/>
    </row>
    <row r="360" spans="1:8" ht="20.25" x14ac:dyDescent="0.3">
      <c r="A360" s="52"/>
      <c r="B360" s="85"/>
      <c r="C360" s="59"/>
      <c r="D360" s="59"/>
      <c r="E360" s="59"/>
      <c r="F360" s="81"/>
      <c r="G360" s="23"/>
      <c r="H360" s="29"/>
    </row>
    <row r="361" spans="1:8" s="21" customFormat="1" ht="20.25" x14ac:dyDescent="0.3">
      <c r="A361" s="69"/>
      <c r="B361" s="85"/>
      <c r="C361" s="39"/>
      <c r="D361" s="39"/>
      <c r="E361" s="39"/>
      <c r="F361" s="72"/>
      <c r="G361" s="23"/>
      <c r="H361" s="29"/>
    </row>
    <row r="362" spans="1:8" ht="20.25" x14ac:dyDescent="0.3">
      <c r="A362" s="52"/>
      <c r="B362" s="84"/>
      <c r="C362" s="59"/>
      <c r="D362" s="59"/>
      <c r="E362" s="59"/>
      <c r="F362" s="81"/>
      <c r="G362" s="23"/>
      <c r="H362" s="29"/>
    </row>
    <row r="363" spans="1:8" ht="20.25" x14ac:dyDescent="0.3">
      <c r="A363" s="52"/>
      <c r="B363" s="87"/>
      <c r="C363" s="59"/>
      <c r="D363" s="59"/>
      <c r="E363" s="59"/>
      <c r="F363" s="81"/>
      <c r="G363" s="23"/>
      <c r="H363" s="29"/>
    </row>
    <row r="364" spans="1:8" ht="20.25" x14ac:dyDescent="0.3">
      <c r="A364" s="69"/>
      <c r="B364" s="87"/>
      <c r="C364" s="39"/>
      <c r="D364" s="39"/>
      <c r="E364" s="39"/>
      <c r="F364" s="72"/>
      <c r="G364" s="23"/>
      <c r="H364" s="29"/>
    </row>
    <row r="365" spans="1:8" ht="20.25" x14ac:dyDescent="0.3">
      <c r="A365" s="52"/>
      <c r="B365" s="84"/>
      <c r="C365" s="59"/>
      <c r="D365" s="59"/>
      <c r="E365" s="59"/>
      <c r="F365" s="81"/>
      <c r="G365" s="23"/>
      <c r="H365" s="29"/>
    </row>
    <row r="366" spans="1:8" ht="20.25" x14ac:dyDescent="0.3">
      <c r="A366" s="52"/>
      <c r="B366" s="85"/>
      <c r="C366" s="59"/>
      <c r="D366" s="59"/>
      <c r="E366" s="59"/>
      <c r="F366" s="81"/>
      <c r="G366" s="23"/>
      <c r="H366" s="29"/>
    </row>
    <row r="367" spans="1:8" ht="20.25" x14ac:dyDescent="0.3">
      <c r="A367" s="52"/>
      <c r="B367" s="85"/>
      <c r="C367" s="59"/>
      <c r="D367" s="59"/>
      <c r="E367" s="59"/>
      <c r="F367" s="81"/>
      <c r="G367" s="23"/>
      <c r="H367" s="29"/>
    </row>
    <row r="368" spans="1:8" ht="20.25" x14ac:dyDescent="0.3">
      <c r="A368" s="52"/>
      <c r="B368" s="85"/>
      <c r="C368" s="59"/>
      <c r="D368" s="59"/>
      <c r="E368" s="59"/>
      <c r="F368" s="81"/>
      <c r="G368" s="23"/>
      <c r="H368" s="29"/>
    </row>
    <row r="369" spans="1:8" ht="20.25" x14ac:dyDescent="0.3">
      <c r="A369" s="52"/>
      <c r="B369" s="85"/>
      <c r="C369" s="59"/>
      <c r="D369" s="59"/>
      <c r="E369" s="59"/>
      <c r="F369" s="81"/>
      <c r="G369" s="23"/>
      <c r="H369" s="29"/>
    </row>
    <row r="370" spans="1:8" ht="20.25" x14ac:dyDescent="0.3">
      <c r="A370" s="52"/>
      <c r="B370" s="85"/>
      <c r="C370" s="59"/>
      <c r="D370" s="59"/>
      <c r="E370" s="59"/>
      <c r="F370" s="81"/>
      <c r="G370" s="23"/>
      <c r="H370" s="29"/>
    </row>
    <row r="371" spans="1:8" ht="20.25" x14ac:dyDescent="0.3">
      <c r="A371" s="52"/>
      <c r="B371" s="85"/>
      <c r="C371" s="59"/>
      <c r="D371" s="59"/>
      <c r="E371" s="59"/>
      <c r="F371" s="81"/>
      <c r="G371" s="23"/>
      <c r="H371" s="29"/>
    </row>
    <row r="372" spans="1:8" ht="20.25" x14ac:dyDescent="0.3">
      <c r="A372" s="52"/>
      <c r="B372" s="85"/>
      <c r="C372" s="59"/>
      <c r="D372" s="59"/>
      <c r="E372" s="59"/>
      <c r="F372" s="81"/>
      <c r="G372" s="23"/>
      <c r="H372" s="29"/>
    </row>
    <row r="373" spans="1:8" ht="20.25" x14ac:dyDescent="0.3">
      <c r="A373" s="52"/>
      <c r="B373" s="85"/>
      <c r="C373" s="59"/>
      <c r="D373" s="59"/>
      <c r="E373" s="59"/>
      <c r="F373" s="81"/>
      <c r="G373" s="23"/>
      <c r="H373" s="29"/>
    </row>
    <row r="374" spans="1:8" ht="20.25" x14ac:dyDescent="0.3">
      <c r="A374" s="52"/>
      <c r="B374" s="85"/>
      <c r="C374" s="59"/>
      <c r="D374" s="59"/>
      <c r="E374" s="59"/>
      <c r="F374" s="81"/>
      <c r="G374" s="23"/>
      <c r="H374" s="29"/>
    </row>
    <row r="375" spans="1:8" ht="20.25" x14ac:dyDescent="0.3">
      <c r="A375" s="52"/>
      <c r="B375" s="85"/>
      <c r="C375" s="59"/>
      <c r="D375" s="59"/>
      <c r="E375" s="59"/>
      <c r="F375" s="81"/>
      <c r="G375" s="23"/>
      <c r="H375" s="29"/>
    </row>
    <row r="376" spans="1:8" ht="20.25" x14ac:dyDescent="0.3">
      <c r="A376" s="52"/>
      <c r="B376" s="85"/>
      <c r="C376" s="59"/>
      <c r="D376" s="59"/>
      <c r="E376" s="59"/>
      <c r="F376" s="81"/>
      <c r="G376" s="23"/>
      <c r="H376" s="29"/>
    </row>
    <row r="377" spans="1:8" ht="20.25" x14ac:dyDescent="0.3">
      <c r="A377" s="52"/>
      <c r="B377" s="85"/>
      <c r="C377" s="59"/>
      <c r="D377" s="59"/>
      <c r="E377" s="59"/>
      <c r="F377" s="81"/>
      <c r="G377" s="23"/>
      <c r="H377" s="29"/>
    </row>
    <row r="378" spans="1:8" ht="20.25" x14ac:dyDescent="0.3">
      <c r="A378" s="52"/>
      <c r="B378" s="85"/>
      <c r="C378" s="59"/>
      <c r="D378" s="59"/>
      <c r="E378" s="59"/>
      <c r="F378" s="81"/>
      <c r="G378" s="23"/>
      <c r="H378" s="29"/>
    </row>
    <row r="379" spans="1:8" ht="20.25" x14ac:dyDescent="0.3">
      <c r="A379" s="52"/>
      <c r="B379" s="85"/>
      <c r="C379" s="59"/>
      <c r="D379" s="59"/>
      <c r="E379" s="59"/>
      <c r="F379" s="81"/>
      <c r="G379" s="23"/>
      <c r="H379" s="29"/>
    </row>
    <row r="380" spans="1:8" ht="20.25" x14ac:dyDescent="0.3">
      <c r="A380" s="52"/>
      <c r="B380" s="85"/>
      <c r="C380" s="59"/>
      <c r="D380" s="59"/>
      <c r="E380" s="59"/>
      <c r="F380" s="81"/>
      <c r="G380" s="23"/>
      <c r="H380" s="29"/>
    </row>
    <row r="381" spans="1:8" ht="20.25" x14ac:dyDescent="0.3">
      <c r="A381" s="52"/>
      <c r="B381" s="85"/>
      <c r="C381" s="59"/>
      <c r="D381" s="59"/>
      <c r="E381" s="59"/>
      <c r="F381" s="81"/>
      <c r="G381" s="23"/>
      <c r="H381" s="29"/>
    </row>
    <row r="382" spans="1:8" ht="20.25" x14ac:dyDescent="0.3">
      <c r="A382" s="52"/>
      <c r="B382" s="85"/>
      <c r="C382" s="59"/>
      <c r="D382" s="59"/>
      <c r="E382" s="59"/>
      <c r="F382" s="81"/>
      <c r="G382" s="23"/>
      <c r="H382" s="29"/>
    </row>
    <row r="383" spans="1:8" ht="20.25" x14ac:dyDescent="0.3">
      <c r="A383" s="52"/>
      <c r="B383" s="85"/>
      <c r="C383" s="59"/>
      <c r="D383" s="59"/>
      <c r="E383" s="59"/>
      <c r="F383" s="81"/>
      <c r="G383" s="23"/>
      <c r="H383" s="29"/>
    </row>
    <row r="384" spans="1:8" ht="20.25" x14ac:dyDescent="0.3">
      <c r="A384" s="52"/>
      <c r="B384" s="85"/>
      <c r="C384" s="59"/>
      <c r="D384" s="59"/>
      <c r="E384" s="59"/>
      <c r="F384" s="81"/>
      <c r="G384" s="23"/>
      <c r="H384" s="29"/>
    </row>
    <row r="385" spans="1:8" ht="20.25" x14ac:dyDescent="0.3">
      <c r="A385" s="52"/>
      <c r="B385" s="85"/>
      <c r="C385" s="59"/>
      <c r="D385" s="59"/>
      <c r="E385" s="59"/>
      <c r="F385" s="81"/>
      <c r="G385" s="23"/>
      <c r="H385" s="29"/>
    </row>
    <row r="386" spans="1:8" ht="20.25" x14ac:dyDescent="0.3">
      <c r="A386" s="52"/>
      <c r="B386" s="85"/>
      <c r="C386" s="59"/>
      <c r="D386" s="59"/>
      <c r="E386" s="59"/>
      <c r="F386" s="81"/>
      <c r="G386" s="23"/>
      <c r="H386" s="29"/>
    </row>
    <row r="387" spans="1:8" ht="20.25" x14ac:dyDescent="0.3">
      <c r="A387" s="52"/>
      <c r="B387" s="85"/>
      <c r="C387" s="59"/>
      <c r="D387" s="59"/>
      <c r="E387" s="59"/>
      <c r="F387" s="81"/>
      <c r="G387" s="23"/>
      <c r="H387" s="29"/>
    </row>
    <row r="388" spans="1:8" ht="20.25" x14ac:dyDescent="0.3">
      <c r="A388" s="52"/>
      <c r="B388" s="85"/>
      <c r="C388" s="59"/>
      <c r="D388" s="59"/>
      <c r="E388" s="59"/>
      <c r="F388" s="81"/>
      <c r="G388" s="23"/>
      <c r="H388" s="29"/>
    </row>
    <row r="389" spans="1:8" ht="20.25" x14ac:dyDescent="0.3">
      <c r="A389" s="52"/>
      <c r="B389" s="85"/>
      <c r="C389" s="59"/>
      <c r="D389" s="59"/>
      <c r="E389" s="59"/>
      <c r="F389" s="81"/>
      <c r="G389" s="23"/>
      <c r="H389" s="29"/>
    </row>
    <row r="390" spans="1:8" ht="20.25" x14ac:dyDescent="0.3">
      <c r="A390" s="52"/>
      <c r="B390" s="85"/>
      <c r="C390" s="59"/>
      <c r="D390" s="59"/>
      <c r="E390" s="59"/>
      <c r="F390" s="81"/>
      <c r="G390" s="23"/>
      <c r="H390" s="29"/>
    </row>
    <row r="391" spans="1:8" ht="20.25" x14ac:dyDescent="0.3">
      <c r="A391" s="52"/>
      <c r="B391" s="85"/>
      <c r="C391" s="59"/>
      <c r="D391" s="59"/>
      <c r="E391" s="59"/>
      <c r="F391" s="81"/>
      <c r="G391" s="23"/>
      <c r="H391" s="29"/>
    </row>
    <row r="392" spans="1:8" ht="20.25" x14ac:dyDescent="0.3">
      <c r="A392" s="52"/>
      <c r="B392" s="85"/>
      <c r="C392" s="59"/>
      <c r="D392" s="59"/>
      <c r="E392" s="59"/>
      <c r="F392" s="81"/>
      <c r="G392" s="23"/>
      <c r="H392" s="29"/>
    </row>
    <row r="393" spans="1:8" ht="20.25" x14ac:dyDescent="0.3">
      <c r="A393" s="52"/>
      <c r="B393" s="85"/>
      <c r="C393" s="59"/>
      <c r="D393" s="59"/>
      <c r="E393" s="59"/>
      <c r="F393" s="81"/>
      <c r="G393" s="23"/>
      <c r="H393" s="29"/>
    </row>
    <row r="394" spans="1:8" ht="20.25" x14ac:dyDescent="0.3">
      <c r="A394" s="52"/>
      <c r="B394" s="85"/>
      <c r="C394" s="59"/>
      <c r="D394" s="59"/>
      <c r="E394" s="59"/>
      <c r="F394" s="81"/>
      <c r="G394" s="23"/>
      <c r="H394" s="29"/>
    </row>
    <row r="395" spans="1:8" ht="20.25" x14ac:dyDescent="0.3">
      <c r="A395" s="52"/>
      <c r="B395" s="85"/>
      <c r="C395" s="59"/>
      <c r="D395" s="59"/>
      <c r="E395" s="59"/>
      <c r="F395" s="81"/>
      <c r="G395" s="23"/>
      <c r="H395" s="29"/>
    </row>
    <row r="396" spans="1:8" ht="20.25" x14ac:dyDescent="0.3">
      <c r="A396" s="52"/>
      <c r="B396" s="85"/>
      <c r="C396" s="59"/>
      <c r="D396" s="59"/>
      <c r="E396" s="59"/>
      <c r="F396" s="81"/>
      <c r="G396" s="23"/>
      <c r="H396" s="29"/>
    </row>
    <row r="397" spans="1:8" ht="20.25" x14ac:dyDescent="0.3">
      <c r="A397" s="52"/>
      <c r="B397" s="85"/>
      <c r="C397" s="59"/>
      <c r="D397" s="59"/>
      <c r="E397" s="59"/>
      <c r="F397" s="81"/>
      <c r="G397" s="23"/>
      <c r="H397" s="29"/>
    </row>
    <row r="398" spans="1:8" ht="20.25" x14ac:dyDescent="0.3">
      <c r="A398" s="52"/>
      <c r="B398" s="85"/>
      <c r="C398" s="59"/>
      <c r="D398" s="59"/>
      <c r="E398" s="59"/>
      <c r="F398" s="81"/>
      <c r="G398" s="23"/>
      <c r="H398" s="29"/>
    </row>
    <row r="399" spans="1:8" ht="20.25" x14ac:dyDescent="0.3">
      <c r="A399" s="52"/>
      <c r="B399" s="85"/>
      <c r="C399" s="59"/>
      <c r="D399" s="59"/>
      <c r="E399" s="59"/>
      <c r="F399" s="81"/>
      <c r="G399" s="23"/>
      <c r="H399" s="29"/>
    </row>
    <row r="400" spans="1:8" ht="20.25" x14ac:dyDescent="0.3">
      <c r="A400" s="52"/>
      <c r="B400" s="85"/>
      <c r="C400" s="59"/>
      <c r="D400" s="59"/>
      <c r="E400" s="59"/>
      <c r="F400" s="81"/>
      <c r="G400" s="23"/>
      <c r="H400" s="29"/>
    </row>
    <row r="401" spans="1:8" ht="20.25" x14ac:dyDescent="0.3">
      <c r="A401" s="52"/>
      <c r="B401" s="85"/>
      <c r="C401" s="59"/>
      <c r="D401" s="59"/>
      <c r="E401" s="59"/>
      <c r="F401" s="81"/>
      <c r="G401" s="23"/>
      <c r="H401" s="29"/>
    </row>
    <row r="402" spans="1:8" ht="20.25" x14ac:dyDescent="0.3">
      <c r="A402" s="52"/>
      <c r="B402" s="85"/>
      <c r="C402" s="59"/>
      <c r="D402" s="59"/>
      <c r="E402" s="59"/>
      <c r="F402" s="81"/>
      <c r="G402" s="23"/>
      <c r="H402" s="29"/>
    </row>
    <row r="403" spans="1:8" ht="20.25" x14ac:dyDescent="0.3">
      <c r="A403" s="52"/>
      <c r="B403" s="85"/>
      <c r="C403" s="59"/>
      <c r="D403" s="59"/>
      <c r="E403" s="59"/>
      <c r="F403" s="81"/>
      <c r="G403" s="23"/>
      <c r="H403" s="29"/>
    </row>
    <row r="404" spans="1:8" ht="20.25" x14ac:dyDescent="0.3">
      <c r="A404" s="52"/>
      <c r="B404" s="85"/>
      <c r="C404" s="59"/>
      <c r="D404" s="59"/>
      <c r="E404" s="59"/>
      <c r="F404" s="81"/>
      <c r="G404" s="23"/>
      <c r="H404" s="29"/>
    </row>
    <row r="405" spans="1:8" ht="20.25" x14ac:dyDescent="0.3">
      <c r="A405" s="52"/>
      <c r="B405" s="85"/>
      <c r="C405" s="59"/>
      <c r="D405" s="59"/>
      <c r="E405" s="59"/>
      <c r="F405" s="81"/>
      <c r="G405" s="23"/>
      <c r="H405" s="29"/>
    </row>
    <row r="406" spans="1:8" ht="20.25" x14ac:dyDescent="0.3">
      <c r="A406" s="52"/>
      <c r="B406" s="85"/>
      <c r="C406" s="59"/>
      <c r="D406" s="59"/>
      <c r="E406" s="59"/>
      <c r="F406" s="81"/>
      <c r="G406" s="23"/>
      <c r="H406" s="29"/>
    </row>
    <row r="407" spans="1:8" ht="20.25" x14ac:dyDescent="0.3">
      <c r="A407" s="52"/>
      <c r="B407" s="85"/>
      <c r="C407" s="59"/>
      <c r="D407" s="59"/>
      <c r="E407" s="59"/>
      <c r="F407" s="81"/>
      <c r="G407" s="23"/>
      <c r="H407" s="29"/>
    </row>
    <row r="408" spans="1:8" ht="20.25" x14ac:dyDescent="0.3">
      <c r="A408" s="52"/>
      <c r="B408" s="85"/>
      <c r="C408" s="59"/>
      <c r="D408" s="59"/>
      <c r="E408" s="59"/>
      <c r="F408" s="81"/>
      <c r="G408" s="23"/>
      <c r="H408" s="29"/>
    </row>
    <row r="409" spans="1:8" ht="20.25" x14ac:dyDescent="0.3">
      <c r="A409" s="52"/>
      <c r="B409" s="85"/>
      <c r="C409" s="59"/>
      <c r="D409" s="59"/>
      <c r="E409" s="59"/>
      <c r="F409" s="81"/>
      <c r="G409" s="23"/>
      <c r="H409" s="29"/>
    </row>
    <row r="410" spans="1:8" ht="20.25" x14ac:dyDescent="0.3">
      <c r="A410" s="52"/>
      <c r="B410" s="85"/>
      <c r="C410" s="59"/>
      <c r="D410" s="59"/>
      <c r="E410" s="59"/>
      <c r="F410" s="81"/>
      <c r="G410" s="23"/>
      <c r="H410" s="29"/>
    </row>
    <row r="411" spans="1:8" ht="20.25" x14ac:dyDescent="0.3">
      <c r="A411" s="52"/>
      <c r="B411" s="85"/>
      <c r="C411" s="59"/>
      <c r="D411" s="59"/>
      <c r="E411" s="59"/>
      <c r="F411" s="81"/>
      <c r="G411" s="23"/>
      <c r="H411" s="29"/>
    </row>
    <row r="412" spans="1:8" ht="20.25" x14ac:dyDescent="0.3">
      <c r="A412" s="52"/>
      <c r="B412" s="85"/>
      <c r="C412" s="59"/>
      <c r="D412" s="59"/>
      <c r="E412" s="59"/>
      <c r="F412" s="81"/>
      <c r="G412" s="23"/>
      <c r="H412" s="29"/>
    </row>
    <row r="413" spans="1:8" ht="20.25" x14ac:dyDescent="0.3">
      <c r="A413" s="52"/>
      <c r="B413" s="85"/>
      <c r="C413" s="59"/>
      <c r="D413" s="59"/>
      <c r="E413" s="59"/>
      <c r="F413" s="81"/>
      <c r="G413" s="23"/>
      <c r="H413" s="29"/>
    </row>
    <row r="414" spans="1:8" ht="20.25" x14ac:dyDescent="0.3">
      <c r="A414" s="52"/>
      <c r="B414" s="85"/>
      <c r="C414" s="59"/>
      <c r="D414" s="59"/>
      <c r="E414" s="59"/>
      <c r="F414" s="81"/>
      <c r="G414" s="23"/>
      <c r="H414" s="29"/>
    </row>
    <row r="415" spans="1:8" ht="20.25" x14ac:dyDescent="0.3">
      <c r="A415" s="52"/>
      <c r="B415" s="85"/>
      <c r="C415" s="59"/>
      <c r="D415" s="59"/>
      <c r="E415" s="59"/>
      <c r="F415" s="81"/>
      <c r="G415" s="23"/>
      <c r="H415" s="29"/>
    </row>
    <row r="416" spans="1:8" ht="20.25" x14ac:dyDescent="0.3">
      <c r="A416" s="52"/>
      <c r="B416" s="85"/>
      <c r="C416" s="59"/>
      <c r="D416" s="59"/>
      <c r="E416" s="59"/>
      <c r="F416" s="81"/>
      <c r="G416" s="23"/>
      <c r="H416" s="29"/>
    </row>
    <row r="417" spans="1:8" ht="20.25" x14ac:dyDescent="0.3">
      <c r="A417" s="52"/>
      <c r="B417" s="85"/>
      <c r="C417" s="59"/>
      <c r="D417" s="59"/>
      <c r="E417" s="59"/>
      <c r="F417" s="81"/>
      <c r="G417" s="23"/>
      <c r="H417" s="29"/>
    </row>
    <row r="418" spans="1:8" ht="20.25" x14ac:dyDescent="0.3">
      <c r="A418" s="52"/>
      <c r="B418" s="85"/>
      <c r="C418" s="59"/>
      <c r="D418" s="59"/>
      <c r="E418" s="59"/>
      <c r="F418" s="81"/>
      <c r="G418" s="23"/>
      <c r="H418" s="29"/>
    </row>
    <row r="419" spans="1:8" ht="20.25" x14ac:dyDescent="0.3">
      <c r="A419" s="52"/>
      <c r="B419" s="85"/>
      <c r="C419" s="59"/>
      <c r="D419" s="59"/>
      <c r="E419" s="59"/>
      <c r="F419" s="81"/>
      <c r="G419" s="23"/>
      <c r="H419" s="29"/>
    </row>
    <row r="420" spans="1:8" ht="20.25" x14ac:dyDescent="0.3">
      <c r="A420" s="52"/>
      <c r="B420" s="85"/>
      <c r="C420" s="59"/>
      <c r="D420" s="59"/>
      <c r="E420" s="59"/>
      <c r="F420" s="81"/>
      <c r="G420" s="23"/>
      <c r="H420" s="29"/>
    </row>
    <row r="421" spans="1:8" ht="20.25" x14ac:dyDescent="0.3">
      <c r="A421" s="52"/>
      <c r="B421" s="85"/>
      <c r="C421" s="59"/>
      <c r="D421" s="59"/>
      <c r="E421" s="59"/>
      <c r="F421" s="81"/>
      <c r="G421" s="23"/>
      <c r="H421" s="29"/>
    </row>
    <row r="422" spans="1:8" ht="20.25" x14ac:dyDescent="0.3">
      <c r="A422" s="52"/>
      <c r="B422" s="85"/>
      <c r="C422" s="59"/>
      <c r="D422" s="59"/>
      <c r="E422" s="59"/>
      <c r="F422" s="81"/>
      <c r="G422" s="23"/>
      <c r="H422" s="29"/>
    </row>
    <row r="423" spans="1:8" ht="20.25" x14ac:dyDescent="0.3">
      <c r="A423" s="52"/>
      <c r="B423" s="85"/>
      <c r="C423" s="59"/>
      <c r="D423" s="59"/>
      <c r="E423" s="59"/>
      <c r="F423" s="88"/>
      <c r="G423" s="23"/>
      <c r="H423" s="29"/>
    </row>
    <row r="424" spans="1:8" ht="20.25" x14ac:dyDescent="0.3">
      <c r="A424" s="52"/>
      <c r="B424" s="85"/>
      <c r="C424" s="59"/>
      <c r="D424" s="59"/>
      <c r="E424" s="59"/>
      <c r="F424" s="88"/>
      <c r="G424" s="23"/>
      <c r="H424" s="29"/>
    </row>
    <row r="425" spans="1:8" ht="20.25" x14ac:dyDescent="0.3">
      <c r="A425" s="52"/>
      <c r="B425" s="85"/>
      <c r="C425" s="59"/>
      <c r="D425" s="59"/>
      <c r="E425" s="59"/>
      <c r="F425" s="88"/>
      <c r="G425" s="23"/>
      <c r="H425" s="29"/>
    </row>
    <row r="426" spans="1:8" ht="20.25" x14ac:dyDescent="0.3">
      <c r="A426" s="52"/>
      <c r="B426" s="85"/>
      <c r="C426" s="59"/>
      <c r="D426" s="59"/>
      <c r="E426" s="59"/>
      <c r="F426" s="88"/>
      <c r="G426" s="23"/>
      <c r="H426" s="29"/>
    </row>
    <row r="427" spans="1:8" ht="20.25" x14ac:dyDescent="0.3">
      <c r="A427" s="52"/>
      <c r="B427" s="85"/>
      <c r="C427" s="59"/>
      <c r="D427" s="59"/>
      <c r="E427" s="59"/>
      <c r="F427" s="88"/>
      <c r="G427" s="23"/>
      <c r="H427" s="29"/>
    </row>
    <row r="428" spans="1:8" ht="20.25" x14ac:dyDescent="0.3">
      <c r="A428" s="52"/>
      <c r="B428" s="85"/>
      <c r="C428" s="59"/>
      <c r="D428" s="59"/>
      <c r="E428" s="59"/>
      <c r="F428" s="88"/>
      <c r="G428" s="23"/>
      <c r="H428" s="29"/>
    </row>
    <row r="429" spans="1:8" ht="20.25" x14ac:dyDescent="0.3">
      <c r="A429" s="52"/>
      <c r="B429" s="85"/>
      <c r="C429" s="59"/>
      <c r="D429" s="59"/>
      <c r="E429" s="59"/>
      <c r="F429" s="88"/>
      <c r="G429" s="23"/>
      <c r="H429" s="29"/>
    </row>
    <row r="430" spans="1:8" ht="20.25" x14ac:dyDescent="0.3">
      <c r="A430" s="52"/>
      <c r="B430" s="85"/>
      <c r="C430" s="59"/>
      <c r="D430" s="59"/>
      <c r="E430" s="59"/>
      <c r="F430" s="88"/>
      <c r="G430" s="23"/>
      <c r="H430" s="29"/>
    </row>
    <row r="431" spans="1:8" ht="20.25" x14ac:dyDescent="0.3">
      <c r="A431" s="52"/>
      <c r="B431" s="85"/>
      <c r="C431" s="59"/>
      <c r="D431" s="59"/>
      <c r="E431" s="59"/>
      <c r="F431" s="88"/>
      <c r="G431" s="23"/>
      <c r="H431" s="29"/>
    </row>
    <row r="432" spans="1:8" ht="20.25" x14ac:dyDescent="0.3">
      <c r="A432" s="52"/>
      <c r="B432" s="89"/>
      <c r="C432" s="59"/>
      <c r="D432" s="59"/>
      <c r="E432" s="59"/>
      <c r="F432" s="88"/>
      <c r="G432" s="23"/>
      <c r="H432" s="29"/>
    </row>
    <row r="433" spans="1:8" ht="20.25" x14ac:dyDescent="0.3">
      <c r="A433" s="52"/>
      <c r="B433" s="89"/>
      <c r="C433" s="59"/>
      <c r="D433" s="59"/>
      <c r="E433" s="59"/>
      <c r="F433" s="88"/>
      <c r="G433" s="23"/>
      <c r="H433" s="29"/>
    </row>
    <row r="434" spans="1:8" ht="20.25" x14ac:dyDescent="0.3">
      <c r="A434" s="52"/>
      <c r="B434" s="89"/>
      <c r="C434" s="59"/>
      <c r="D434" s="59"/>
      <c r="E434" s="59"/>
      <c r="F434" s="88"/>
      <c r="G434" s="23"/>
      <c r="H434" s="29"/>
    </row>
    <row r="435" spans="1:8" ht="20.25" x14ac:dyDescent="0.3">
      <c r="A435" s="52"/>
      <c r="B435" s="89"/>
      <c r="C435" s="59"/>
      <c r="D435" s="59"/>
      <c r="E435" s="59"/>
      <c r="F435" s="88"/>
      <c r="G435" s="23"/>
      <c r="H435" s="29"/>
    </row>
    <row r="436" spans="1:8" ht="20.25" x14ac:dyDescent="0.3">
      <c r="A436" s="52"/>
      <c r="B436" s="89"/>
      <c r="C436" s="59"/>
      <c r="D436" s="59"/>
      <c r="E436" s="59"/>
      <c r="F436" s="88"/>
      <c r="G436" s="23"/>
      <c r="H436" s="29"/>
    </row>
    <row r="437" spans="1:8" ht="20.25" x14ac:dyDescent="0.3">
      <c r="A437" s="52"/>
      <c r="B437" s="89"/>
      <c r="C437" s="59"/>
      <c r="D437" s="59"/>
      <c r="E437" s="59"/>
      <c r="F437" s="88"/>
      <c r="G437" s="23"/>
      <c r="H437" s="29"/>
    </row>
    <row r="438" spans="1:8" ht="20.25" x14ac:dyDescent="0.3">
      <c r="A438" s="52"/>
      <c r="B438" s="89"/>
      <c r="C438" s="59"/>
      <c r="D438" s="59"/>
      <c r="E438" s="59"/>
      <c r="F438" s="88"/>
      <c r="G438" s="23"/>
      <c r="H438" s="29"/>
    </row>
    <row r="439" spans="1:8" ht="20.25" x14ac:dyDescent="0.3">
      <c r="A439" s="52"/>
      <c r="B439" s="89"/>
      <c r="C439" s="59"/>
      <c r="D439" s="59"/>
      <c r="E439" s="59"/>
      <c r="F439" s="88"/>
      <c r="G439" s="23"/>
      <c r="H439" s="29"/>
    </row>
    <row r="440" spans="1:8" ht="20.25" x14ac:dyDescent="0.3">
      <c r="A440" s="52"/>
      <c r="B440" s="89"/>
      <c r="C440" s="59"/>
      <c r="D440" s="59"/>
      <c r="E440" s="59"/>
      <c r="F440" s="88"/>
      <c r="G440" s="23"/>
      <c r="H440" s="29"/>
    </row>
    <row r="441" spans="1:8" ht="20.25" x14ac:dyDescent="0.3">
      <c r="A441" s="52"/>
      <c r="B441" s="89"/>
      <c r="C441" s="59"/>
      <c r="D441" s="59"/>
      <c r="E441" s="59"/>
      <c r="F441" s="88"/>
      <c r="G441" s="23"/>
      <c r="H441" s="29"/>
    </row>
    <row r="442" spans="1:8" ht="20.25" x14ac:dyDescent="0.3">
      <c r="A442" s="52"/>
      <c r="B442" s="89"/>
      <c r="C442" s="59"/>
      <c r="D442" s="59"/>
      <c r="E442" s="59"/>
      <c r="F442" s="88"/>
      <c r="G442" s="23"/>
      <c r="H442" s="29"/>
    </row>
    <row r="443" spans="1:8" ht="20.25" x14ac:dyDescent="0.3">
      <c r="A443" s="52"/>
      <c r="B443" s="89"/>
      <c r="C443" s="90"/>
      <c r="D443" s="90"/>
      <c r="E443" s="90"/>
      <c r="G443" s="23"/>
    </row>
    <row r="444" spans="1:8" ht="20.25" x14ac:dyDescent="0.3">
      <c r="A444" s="52"/>
      <c r="C444" s="90"/>
      <c r="D444" s="90"/>
      <c r="E444" s="90"/>
      <c r="G444" s="23"/>
    </row>
    <row r="445" spans="1:8" ht="20.25" x14ac:dyDescent="0.3">
      <c r="A445" s="52"/>
      <c r="C445" s="90"/>
      <c r="D445" s="90"/>
      <c r="E445" s="90"/>
      <c r="G445" s="23"/>
    </row>
    <row r="446" spans="1:8" ht="20.25" x14ac:dyDescent="0.3">
      <c r="A446" s="52"/>
      <c r="C446" s="90"/>
      <c r="D446" s="90"/>
      <c r="E446" s="90"/>
      <c r="G446" s="23"/>
    </row>
    <row r="447" spans="1:8" ht="20.25" x14ac:dyDescent="0.3">
      <c r="A447" s="52"/>
      <c r="C447" s="90"/>
      <c r="D447" s="90"/>
      <c r="E447" s="90"/>
      <c r="G447" s="23"/>
    </row>
    <row r="448" spans="1:8" ht="20.25" x14ac:dyDescent="0.3">
      <c r="A448" s="52"/>
      <c r="C448" s="90"/>
      <c r="D448" s="90"/>
      <c r="E448" s="90"/>
      <c r="G448" s="23"/>
    </row>
    <row r="449" spans="1:7" ht="20.25" x14ac:dyDescent="0.3">
      <c r="A449" s="52"/>
      <c r="C449" s="90"/>
      <c r="D449" s="90"/>
      <c r="E449" s="90"/>
      <c r="G449" s="23"/>
    </row>
    <row r="450" spans="1:7" ht="20.25" x14ac:dyDescent="0.3">
      <c r="A450" s="52"/>
      <c r="C450" s="90"/>
      <c r="D450" s="90"/>
      <c r="E450" s="90"/>
      <c r="G450" s="23"/>
    </row>
    <row r="451" spans="1:7" ht="20.25" x14ac:dyDescent="0.3">
      <c r="A451" s="52"/>
      <c r="C451" s="90"/>
      <c r="D451" s="90"/>
      <c r="E451" s="90"/>
      <c r="G451" s="23"/>
    </row>
    <row r="452" spans="1:7" ht="20.25" x14ac:dyDescent="0.3">
      <c r="A452" s="52"/>
      <c r="C452" s="90"/>
      <c r="D452" s="90"/>
      <c r="E452" s="90"/>
      <c r="G452" s="23"/>
    </row>
    <row r="453" spans="1:7" ht="20.25" x14ac:dyDescent="0.3">
      <c r="A453" s="52"/>
      <c r="C453" s="90"/>
      <c r="D453" s="90"/>
      <c r="E453" s="90"/>
      <c r="G453" s="23"/>
    </row>
    <row r="454" spans="1:7" ht="20.25" x14ac:dyDescent="0.3">
      <c r="A454" s="52"/>
      <c r="C454" s="90"/>
      <c r="D454" s="90"/>
      <c r="E454" s="90"/>
      <c r="G454" s="23"/>
    </row>
    <row r="455" spans="1:7" ht="20.25" x14ac:dyDescent="0.3">
      <c r="A455" s="52"/>
      <c r="C455" s="90"/>
      <c r="D455" s="90"/>
      <c r="E455" s="90"/>
      <c r="G455" s="23"/>
    </row>
    <row r="456" spans="1:7" ht="20.25" x14ac:dyDescent="0.3">
      <c r="A456" s="52"/>
      <c r="C456" s="90"/>
      <c r="D456" s="90"/>
      <c r="E456" s="90"/>
      <c r="G456" s="23"/>
    </row>
    <row r="457" spans="1:7" ht="20.25" x14ac:dyDescent="0.3">
      <c r="A457" s="52"/>
      <c r="C457" s="90"/>
      <c r="D457" s="90"/>
      <c r="E457" s="90"/>
      <c r="G457" s="23"/>
    </row>
    <row r="458" spans="1:7" ht="20.25" x14ac:dyDescent="0.3">
      <c r="A458" s="52"/>
      <c r="C458" s="90"/>
      <c r="D458" s="90"/>
      <c r="E458" s="90"/>
      <c r="G458" s="23"/>
    </row>
    <row r="459" spans="1:7" ht="20.25" x14ac:dyDescent="0.3">
      <c r="A459" s="52"/>
      <c r="C459" s="90"/>
      <c r="D459" s="90"/>
      <c r="E459" s="90"/>
      <c r="G459" s="23"/>
    </row>
    <row r="460" spans="1:7" ht="20.25" x14ac:dyDescent="0.3">
      <c r="A460" s="52"/>
      <c r="C460" s="90"/>
      <c r="D460" s="90"/>
      <c r="E460" s="90"/>
      <c r="G460" s="23"/>
    </row>
    <row r="461" spans="1:7" ht="20.25" x14ac:dyDescent="0.3">
      <c r="A461" s="52"/>
      <c r="C461" s="90"/>
      <c r="D461" s="90"/>
      <c r="E461" s="90"/>
      <c r="G461" s="23"/>
    </row>
    <row r="462" spans="1:7" ht="20.25" x14ac:dyDescent="0.3">
      <c r="A462" s="52"/>
      <c r="C462" s="90"/>
      <c r="D462" s="90"/>
      <c r="E462" s="90"/>
      <c r="G462" s="23"/>
    </row>
    <row r="463" spans="1:7" ht="20.25" x14ac:dyDescent="0.3">
      <c r="A463" s="52"/>
      <c r="C463" s="90"/>
      <c r="D463" s="90"/>
      <c r="E463" s="90"/>
      <c r="G463" s="23"/>
    </row>
    <row r="464" spans="1:7" ht="20.25" x14ac:dyDescent="0.3">
      <c r="A464" s="52"/>
      <c r="C464" s="90"/>
      <c r="D464" s="90"/>
      <c r="E464" s="90"/>
      <c r="G464" s="23"/>
    </row>
    <row r="465" spans="1:7" ht="20.25" x14ac:dyDescent="0.3">
      <c r="A465" s="52"/>
      <c r="C465" s="90"/>
      <c r="D465" s="90"/>
      <c r="E465" s="90"/>
      <c r="G465" s="23"/>
    </row>
    <row r="466" spans="1:7" ht="20.25" x14ac:dyDescent="0.3">
      <c r="A466" s="52"/>
      <c r="C466" s="90"/>
      <c r="D466" s="90"/>
      <c r="E466" s="90"/>
      <c r="G466" s="23"/>
    </row>
    <row r="467" spans="1:7" ht="20.25" x14ac:dyDescent="0.3">
      <c r="A467" s="52"/>
      <c r="C467" s="90"/>
      <c r="D467" s="90"/>
      <c r="E467" s="90"/>
      <c r="G467" s="23"/>
    </row>
    <row r="468" spans="1:7" ht="20.25" x14ac:dyDescent="0.3">
      <c r="A468" s="52"/>
      <c r="C468" s="90"/>
      <c r="D468" s="90"/>
      <c r="E468" s="90"/>
      <c r="G468" s="23"/>
    </row>
    <row r="469" spans="1:7" ht="20.25" x14ac:dyDescent="0.3">
      <c r="A469" s="52"/>
      <c r="C469" s="90"/>
      <c r="D469" s="90"/>
      <c r="E469" s="90"/>
      <c r="G469" s="23"/>
    </row>
    <row r="470" spans="1:7" ht="20.25" x14ac:dyDescent="0.3">
      <c r="A470" s="52"/>
      <c r="C470" s="90"/>
      <c r="D470" s="90"/>
      <c r="E470" s="90"/>
      <c r="G470" s="23"/>
    </row>
    <row r="471" spans="1:7" ht="20.25" x14ac:dyDescent="0.3">
      <c r="A471" s="52"/>
      <c r="C471" s="90"/>
      <c r="D471" s="90"/>
      <c r="E471" s="90"/>
      <c r="G471" s="23"/>
    </row>
    <row r="472" spans="1:7" ht="20.25" x14ac:dyDescent="0.3">
      <c r="A472" s="52"/>
      <c r="C472" s="90"/>
      <c r="D472" s="90"/>
      <c r="E472" s="90"/>
      <c r="G472" s="23"/>
    </row>
    <row r="473" spans="1:7" ht="20.25" x14ac:dyDescent="0.3">
      <c r="A473" s="52"/>
      <c r="C473" s="90"/>
      <c r="D473" s="90"/>
      <c r="E473" s="90"/>
      <c r="G473" s="23"/>
    </row>
    <row r="474" spans="1:7" ht="20.25" x14ac:dyDescent="0.3">
      <c r="A474" s="52"/>
      <c r="C474" s="90"/>
      <c r="D474" s="90"/>
      <c r="E474" s="90"/>
      <c r="G474" s="23"/>
    </row>
    <row r="475" spans="1:7" ht="20.25" x14ac:dyDescent="0.3">
      <c r="A475" s="52"/>
      <c r="C475" s="90"/>
      <c r="D475" s="90"/>
      <c r="E475" s="90"/>
      <c r="G475" s="23"/>
    </row>
    <row r="476" spans="1:7" ht="20.25" x14ac:dyDescent="0.3">
      <c r="A476" s="52"/>
      <c r="C476" s="90"/>
      <c r="D476" s="90"/>
      <c r="E476" s="90"/>
      <c r="G476" s="23"/>
    </row>
    <row r="477" spans="1:7" ht="20.25" x14ac:dyDescent="0.3">
      <c r="A477" s="52"/>
      <c r="C477" s="90"/>
      <c r="D477" s="90"/>
      <c r="E477" s="90"/>
      <c r="G477" s="23"/>
    </row>
    <row r="478" spans="1:7" ht="20.25" x14ac:dyDescent="0.3">
      <c r="A478" s="52"/>
      <c r="C478" s="90"/>
      <c r="D478" s="90"/>
      <c r="E478" s="90"/>
      <c r="G478" s="23"/>
    </row>
    <row r="479" spans="1:7" ht="20.25" x14ac:dyDescent="0.3">
      <c r="A479" s="52"/>
      <c r="B479" s="3"/>
      <c r="C479" s="90"/>
      <c r="D479" s="90"/>
      <c r="E479" s="90"/>
      <c r="G479" s="23"/>
    </row>
    <row r="480" spans="1:7" ht="20.25" x14ac:dyDescent="0.3">
      <c r="A480" s="3"/>
      <c r="B480" s="3"/>
      <c r="C480" s="90"/>
      <c r="D480" s="90"/>
      <c r="E480" s="90"/>
      <c r="G480" s="23"/>
    </row>
    <row r="481" spans="1:7" ht="20.25" x14ac:dyDescent="0.3">
      <c r="A481" s="3"/>
      <c r="B481" s="3"/>
      <c r="C481" s="90"/>
      <c r="D481" s="90"/>
      <c r="E481" s="90"/>
      <c r="G481" s="23"/>
    </row>
    <row r="482" spans="1:7" ht="20.25" x14ac:dyDescent="0.3">
      <c r="A482" s="3"/>
      <c r="B482" s="3"/>
      <c r="C482" s="90"/>
      <c r="D482" s="90"/>
      <c r="E482" s="90"/>
      <c r="G482" s="23"/>
    </row>
    <row r="483" spans="1:7" ht="20.25" x14ac:dyDescent="0.3">
      <c r="A483" s="3"/>
      <c r="B483" s="3"/>
      <c r="C483" s="90"/>
      <c r="D483" s="90"/>
      <c r="E483" s="90"/>
      <c r="G483" s="23"/>
    </row>
    <row r="484" spans="1:7" ht="20.25" x14ac:dyDescent="0.3">
      <c r="A484" s="3"/>
      <c r="B484" s="3"/>
      <c r="C484" s="90"/>
      <c r="D484" s="90"/>
      <c r="E484" s="90"/>
      <c r="G484" s="23"/>
    </row>
    <row r="485" spans="1:7" ht="20.25" x14ac:dyDescent="0.3">
      <c r="A485" s="3"/>
      <c r="B485" s="3"/>
      <c r="C485" s="90"/>
      <c r="D485" s="90"/>
      <c r="E485" s="90"/>
      <c r="G485" s="23"/>
    </row>
    <row r="486" spans="1:7" ht="20.25" x14ac:dyDescent="0.3">
      <c r="A486" s="3"/>
      <c r="B486" s="3"/>
      <c r="C486" s="90"/>
      <c r="D486" s="90"/>
      <c r="E486" s="90"/>
      <c r="G486" s="23"/>
    </row>
    <row r="487" spans="1:7" ht="20.25" x14ac:dyDescent="0.3">
      <c r="A487" s="3"/>
      <c r="B487" s="3"/>
      <c r="C487" s="90"/>
      <c r="D487" s="90"/>
      <c r="E487" s="90"/>
      <c r="G487" s="23"/>
    </row>
    <row r="488" spans="1:7" ht="20.25" x14ac:dyDescent="0.3">
      <c r="A488" s="3"/>
      <c r="B488" s="3"/>
      <c r="C488" s="90"/>
      <c r="D488" s="90"/>
      <c r="E488" s="90"/>
      <c r="G488" s="23"/>
    </row>
    <row r="489" spans="1:7" ht="20.25" x14ac:dyDescent="0.3">
      <c r="A489" s="3"/>
      <c r="B489" s="3"/>
      <c r="C489" s="90"/>
      <c r="D489" s="90"/>
      <c r="E489" s="90"/>
      <c r="G489" s="23"/>
    </row>
    <row r="490" spans="1:7" ht="20.25" x14ac:dyDescent="0.3">
      <c r="A490" s="3"/>
      <c r="B490" s="3"/>
      <c r="C490" s="90"/>
      <c r="D490" s="90"/>
      <c r="E490" s="90"/>
      <c r="G490" s="23"/>
    </row>
    <row r="491" spans="1:7" ht="20.25" x14ac:dyDescent="0.3">
      <c r="A491" s="3"/>
      <c r="B491" s="3"/>
      <c r="C491" s="90"/>
      <c r="D491" s="90"/>
      <c r="E491" s="90"/>
      <c r="G491" s="23"/>
    </row>
    <row r="492" spans="1:7" ht="20.25" x14ac:dyDescent="0.3">
      <c r="A492" s="3"/>
      <c r="B492" s="3"/>
      <c r="C492" s="90"/>
      <c r="D492" s="90"/>
      <c r="E492" s="90"/>
      <c r="G492" s="23"/>
    </row>
    <row r="493" spans="1:7" ht="20.25" x14ac:dyDescent="0.3">
      <c r="A493" s="3"/>
      <c r="B493" s="3"/>
      <c r="C493" s="90"/>
      <c r="D493" s="90"/>
      <c r="E493" s="90"/>
      <c r="G493" s="23"/>
    </row>
    <row r="494" spans="1:7" ht="20.25" x14ac:dyDescent="0.3">
      <c r="A494" s="3"/>
      <c r="B494" s="3"/>
      <c r="C494" s="90"/>
      <c r="D494" s="90"/>
      <c r="E494" s="90"/>
      <c r="G494" s="23"/>
    </row>
    <row r="495" spans="1:7" ht="20.25" x14ac:dyDescent="0.3">
      <c r="A495" s="3"/>
      <c r="B495" s="3"/>
      <c r="C495" s="90"/>
      <c r="D495" s="90"/>
      <c r="E495" s="90"/>
      <c r="G495" s="23"/>
    </row>
    <row r="496" spans="1:7" ht="20.25" x14ac:dyDescent="0.3">
      <c r="A496" s="3"/>
      <c r="B496" s="3"/>
      <c r="C496" s="90"/>
      <c r="D496" s="90"/>
      <c r="E496" s="90"/>
      <c r="G496" s="23"/>
    </row>
    <row r="497" spans="1:7" ht="20.25" x14ac:dyDescent="0.3">
      <c r="A497" s="3"/>
      <c r="B497" s="3"/>
      <c r="C497" s="90"/>
      <c r="D497" s="90"/>
      <c r="E497" s="90"/>
      <c r="G497" s="23"/>
    </row>
    <row r="498" spans="1:7" ht="20.25" x14ac:dyDescent="0.3">
      <c r="A498" s="3"/>
      <c r="B498" s="3"/>
      <c r="C498" s="90"/>
      <c r="D498" s="90"/>
      <c r="E498" s="90"/>
      <c r="G498" s="23"/>
    </row>
    <row r="499" spans="1:7" ht="20.25" x14ac:dyDescent="0.3">
      <c r="A499" s="3"/>
      <c r="B499" s="3"/>
      <c r="C499" s="90"/>
      <c r="D499" s="90"/>
      <c r="E499" s="90"/>
      <c r="G499" s="23"/>
    </row>
    <row r="500" spans="1:7" ht="20.25" x14ac:dyDescent="0.3">
      <c r="A500" s="3"/>
      <c r="B500" s="3"/>
      <c r="C500" s="90"/>
      <c r="D500" s="90"/>
      <c r="E500" s="90"/>
      <c r="G500" s="23"/>
    </row>
    <row r="501" spans="1:7" ht="20.25" x14ac:dyDescent="0.3">
      <c r="A501" s="3"/>
      <c r="B501" s="3"/>
      <c r="C501" s="90"/>
      <c r="D501" s="90"/>
      <c r="E501" s="90"/>
      <c r="G501" s="23"/>
    </row>
    <row r="502" spans="1:7" ht="20.25" x14ac:dyDescent="0.3">
      <c r="A502" s="3"/>
      <c r="B502" s="3"/>
      <c r="C502" s="90"/>
      <c r="D502" s="90"/>
      <c r="E502" s="90"/>
      <c r="G502" s="23"/>
    </row>
    <row r="503" spans="1:7" ht="20.25" x14ac:dyDescent="0.3">
      <c r="A503" s="3"/>
      <c r="B503" s="3"/>
      <c r="C503" s="90"/>
      <c r="D503" s="90"/>
      <c r="E503" s="90"/>
      <c r="G503" s="23"/>
    </row>
    <row r="504" spans="1:7" ht="20.25" x14ac:dyDescent="0.3">
      <c r="A504" s="3"/>
      <c r="B504" s="3"/>
      <c r="C504" s="90"/>
      <c r="D504" s="90"/>
      <c r="E504" s="90"/>
      <c r="G504" s="23"/>
    </row>
    <row r="505" spans="1:7" ht="20.25" x14ac:dyDescent="0.3">
      <c r="A505" s="3"/>
      <c r="B505" s="3"/>
      <c r="C505" s="90"/>
      <c r="D505" s="90"/>
      <c r="E505" s="90"/>
      <c r="G505" s="23"/>
    </row>
    <row r="506" spans="1:7" ht="20.25" x14ac:dyDescent="0.3">
      <c r="A506" s="3"/>
      <c r="B506" s="3"/>
      <c r="C506" s="90"/>
      <c r="D506" s="90"/>
      <c r="E506" s="90"/>
      <c r="G506" s="23"/>
    </row>
    <row r="507" spans="1:7" ht="20.25" x14ac:dyDescent="0.3">
      <c r="A507" s="3"/>
      <c r="B507" s="3"/>
      <c r="C507" s="90"/>
      <c r="D507" s="90"/>
      <c r="E507" s="90"/>
      <c r="G507" s="23"/>
    </row>
    <row r="508" spans="1:7" ht="20.25" x14ac:dyDescent="0.3">
      <c r="A508" s="3"/>
      <c r="B508" s="3"/>
      <c r="C508" s="90"/>
      <c r="D508" s="90"/>
      <c r="E508" s="90"/>
      <c r="G508" s="23"/>
    </row>
    <row r="509" spans="1:7" ht="20.25" x14ac:dyDescent="0.3">
      <c r="A509" s="3"/>
      <c r="B509" s="3"/>
      <c r="C509" s="90"/>
      <c r="D509" s="90"/>
      <c r="E509" s="90"/>
      <c r="G509" s="23"/>
    </row>
    <row r="510" spans="1:7" ht="20.25" x14ac:dyDescent="0.3">
      <c r="A510" s="3"/>
      <c r="B510" s="3"/>
      <c r="C510" s="90"/>
      <c r="D510" s="90"/>
      <c r="E510" s="90"/>
      <c r="G510" s="23"/>
    </row>
    <row r="511" spans="1:7" ht="20.25" x14ac:dyDescent="0.3">
      <c r="A511" s="3"/>
      <c r="B511" s="3"/>
      <c r="C511" s="90"/>
      <c r="D511" s="90"/>
      <c r="E511" s="90"/>
      <c r="G511" s="23"/>
    </row>
    <row r="512" spans="1:7" ht="20.25" x14ac:dyDescent="0.3">
      <c r="A512" s="3"/>
      <c r="B512" s="3"/>
      <c r="C512" s="90"/>
      <c r="D512" s="90"/>
      <c r="E512" s="90"/>
      <c r="G512" s="23"/>
    </row>
    <row r="513" spans="1:7" ht="20.25" x14ac:dyDescent="0.3">
      <c r="A513" s="3"/>
      <c r="B513" s="3"/>
      <c r="C513" s="90"/>
      <c r="D513" s="90"/>
      <c r="E513" s="90"/>
      <c r="G513" s="23"/>
    </row>
    <row r="514" spans="1:7" ht="20.25" x14ac:dyDescent="0.3">
      <c r="A514" s="3"/>
      <c r="B514" s="3"/>
      <c r="C514" s="90"/>
      <c r="D514" s="90"/>
      <c r="E514" s="90"/>
      <c r="G514" s="23"/>
    </row>
    <row r="515" spans="1:7" ht="20.25" x14ac:dyDescent="0.3">
      <c r="A515" s="3"/>
      <c r="B515" s="3"/>
      <c r="C515" s="90"/>
      <c r="D515" s="90"/>
      <c r="E515" s="90"/>
      <c r="G515" s="23"/>
    </row>
    <row r="516" spans="1:7" ht="20.25" x14ac:dyDescent="0.3">
      <c r="A516" s="3"/>
      <c r="B516" s="3"/>
      <c r="C516" s="90"/>
      <c r="D516" s="90"/>
      <c r="E516" s="90"/>
      <c r="G516" s="23"/>
    </row>
    <row r="517" spans="1:7" ht="20.25" x14ac:dyDescent="0.3">
      <c r="A517" s="3"/>
      <c r="B517" s="3"/>
      <c r="C517" s="90"/>
      <c r="D517" s="90"/>
      <c r="E517" s="90"/>
      <c r="G517" s="23"/>
    </row>
    <row r="518" spans="1:7" ht="20.25" x14ac:dyDescent="0.3">
      <c r="A518" s="3"/>
      <c r="B518" s="3"/>
      <c r="C518" s="90"/>
      <c r="D518" s="90"/>
      <c r="E518" s="90"/>
      <c r="G518" s="23"/>
    </row>
    <row r="519" spans="1:7" ht="20.25" x14ac:dyDescent="0.3">
      <c r="A519" s="3"/>
      <c r="B519" s="3"/>
      <c r="C519" s="90"/>
      <c r="D519" s="90"/>
      <c r="E519" s="90"/>
      <c r="G519" s="23"/>
    </row>
    <row r="520" spans="1:7" ht="20.25" x14ac:dyDescent="0.3">
      <c r="A520" s="3"/>
      <c r="B520" s="3"/>
      <c r="C520" s="90"/>
      <c r="D520" s="90"/>
      <c r="E520" s="90"/>
      <c r="G520" s="23"/>
    </row>
    <row r="521" spans="1:7" ht="20.25" x14ac:dyDescent="0.3">
      <c r="A521" s="3"/>
      <c r="B521" s="3"/>
      <c r="C521" s="90"/>
      <c r="D521" s="90"/>
      <c r="E521" s="90"/>
      <c r="G521" s="23"/>
    </row>
    <row r="522" spans="1:7" ht="20.25" x14ac:dyDescent="0.3">
      <c r="A522" s="3"/>
      <c r="B522" s="3"/>
      <c r="C522" s="90"/>
      <c r="D522" s="90"/>
      <c r="E522" s="90"/>
      <c r="G522" s="23"/>
    </row>
    <row r="523" spans="1:7" ht="20.25" x14ac:dyDescent="0.3">
      <c r="A523" s="3"/>
      <c r="B523" s="3"/>
      <c r="C523" s="90"/>
      <c r="D523" s="90"/>
      <c r="E523" s="90"/>
      <c r="G523" s="23"/>
    </row>
    <row r="524" spans="1:7" ht="20.25" x14ac:dyDescent="0.3">
      <c r="A524" s="3"/>
      <c r="B524" s="3"/>
      <c r="C524" s="90"/>
      <c r="D524" s="90"/>
      <c r="E524" s="90"/>
      <c r="G524" s="23"/>
    </row>
    <row r="525" spans="1:7" ht="20.25" x14ac:dyDescent="0.3">
      <c r="A525" s="3"/>
      <c r="B525" s="3"/>
      <c r="C525" s="90"/>
      <c r="D525" s="90"/>
      <c r="E525" s="90"/>
      <c r="G525" s="23"/>
    </row>
    <row r="526" spans="1:7" ht="20.25" x14ac:dyDescent="0.3">
      <c r="A526" s="3"/>
      <c r="B526" s="3"/>
      <c r="C526" s="90"/>
      <c r="D526" s="90"/>
      <c r="E526" s="90"/>
      <c r="G526" s="23"/>
    </row>
    <row r="527" spans="1:7" ht="20.25" x14ac:dyDescent="0.3">
      <c r="A527" s="3"/>
      <c r="B527" s="3"/>
      <c r="C527" s="90"/>
      <c r="D527" s="90"/>
      <c r="E527" s="90"/>
      <c r="G527" s="23"/>
    </row>
    <row r="528" spans="1:7" ht="20.25" x14ac:dyDescent="0.3">
      <c r="A528" s="3"/>
      <c r="B528" s="3"/>
      <c r="C528" s="90"/>
      <c r="D528" s="90"/>
      <c r="E528" s="90"/>
      <c r="G528" s="23"/>
    </row>
    <row r="529" spans="1:7" ht="20.25" x14ac:dyDescent="0.3">
      <c r="A529" s="3"/>
      <c r="B529" s="3"/>
      <c r="C529" s="90"/>
      <c r="D529" s="90"/>
      <c r="E529" s="90"/>
      <c r="G529" s="23"/>
    </row>
    <row r="530" spans="1:7" ht="20.25" x14ac:dyDescent="0.3">
      <c r="A530" s="3"/>
      <c r="B530" s="3"/>
      <c r="C530" s="90"/>
      <c r="D530" s="90"/>
      <c r="E530" s="90"/>
      <c r="G530" s="23"/>
    </row>
    <row r="531" spans="1:7" ht="20.25" x14ac:dyDescent="0.3">
      <c r="A531" s="3"/>
      <c r="B531" s="3"/>
      <c r="C531" s="90"/>
      <c r="D531" s="90"/>
      <c r="E531" s="90"/>
      <c r="G531" s="23"/>
    </row>
    <row r="532" spans="1:7" ht="20.25" x14ac:dyDescent="0.3">
      <c r="A532" s="3"/>
      <c r="B532" s="3"/>
      <c r="C532" s="90"/>
      <c r="D532" s="90"/>
      <c r="E532" s="90"/>
      <c r="G532" s="23"/>
    </row>
    <row r="533" spans="1:7" ht="20.25" x14ac:dyDescent="0.3">
      <c r="A533" s="3"/>
      <c r="B533" s="3"/>
      <c r="C533" s="90"/>
      <c r="D533" s="90"/>
      <c r="E533" s="90"/>
      <c r="G533" s="23"/>
    </row>
    <row r="534" spans="1:7" ht="20.25" x14ac:dyDescent="0.3">
      <c r="A534" s="3"/>
      <c r="B534" s="3"/>
      <c r="C534" s="90"/>
      <c r="D534" s="90"/>
      <c r="E534" s="90"/>
      <c r="G534" s="23"/>
    </row>
    <row r="535" spans="1:7" x14ac:dyDescent="0.3">
      <c r="A535" s="3"/>
      <c r="B535" s="3"/>
      <c r="C535" s="90"/>
      <c r="D535" s="90"/>
      <c r="E535" s="90"/>
    </row>
    <row r="536" spans="1:7" x14ac:dyDescent="0.3">
      <c r="A536" s="3"/>
      <c r="B536" s="3"/>
      <c r="C536" s="90"/>
      <c r="D536" s="90"/>
      <c r="E536" s="90"/>
    </row>
    <row r="537" spans="1:7" x14ac:dyDescent="0.3">
      <c r="A537" s="3"/>
      <c r="B537" s="3"/>
      <c r="C537" s="90"/>
      <c r="D537" s="90"/>
      <c r="E537" s="90"/>
    </row>
    <row r="538" spans="1:7" x14ac:dyDescent="0.3">
      <c r="A538" s="3"/>
      <c r="C538" s="90"/>
      <c r="D538" s="90"/>
      <c r="E538" s="90"/>
    </row>
  </sheetData>
  <mergeCells count="2">
    <mergeCell ref="A1:E1"/>
    <mergeCell ref="B2:E2"/>
  </mergeCells>
  <printOptions horizontalCentered="1"/>
  <pageMargins left="0" right="0" top="0.43307086614173229" bottom="0.47244094488188981" header="0.23622047244094491" footer="0"/>
  <pageSetup paperSize="9" scale="76" fitToHeight="3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2021-04-09T11:23:05Z</cp:lastPrinted>
  <dcterms:created xsi:type="dcterms:W3CDTF">2021-04-09T11:21:30Z</dcterms:created>
  <dcterms:modified xsi:type="dcterms:W3CDTF">2021-04-09T11:23:14Z</dcterms:modified>
</cp:coreProperties>
</file>