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Art-PC-1201-35" reservationPassword="CAA4"/>
  <workbookPr filterPrivacy="1" defaultThemeVersion="124226"/>
  <bookViews>
    <workbookView xWindow="30" yWindow="75" windowWidth="17400" windowHeight="12675" tabRatio="887"/>
  </bookViews>
  <sheets>
    <sheet name="Исходные данные МР(ГО)" sheetId="3" r:id="rId1"/>
    <sheet name="Кол нас пун_ числ_протяж" sheetId="26" r:id="rId2"/>
    <sheet name="Показатели для НП поселений" sheetId="25" r:id="rId3"/>
  </sheets>
  <definedNames>
    <definedName name="_xlnm._FilterDatabase" localSheetId="1" hidden="1">'Кол нас пун_ числ_протяж'!$A$2:$F$287</definedName>
    <definedName name="_xlnm._FilterDatabase" localSheetId="2" hidden="1">'Показатели для НП поселений'!$A$3:$G$282</definedName>
    <definedName name="_xlnm.Print_Titles" localSheetId="0">'Исходные данные МР(ГО)'!$A:$B</definedName>
    <definedName name="_xlnm.Print_Titles" localSheetId="1">'Кол нас пун_ числ_протяж'!$2:$2</definedName>
    <definedName name="_xlnm.Print_Titles" localSheetId="2">'Показатели для НП поселений'!$3:$3</definedName>
    <definedName name="_xlnm.Print_Area" localSheetId="0">'Исходные данные МР(ГО)'!$A$1:$O$58</definedName>
    <definedName name="_xlnm.Print_Area" localSheetId="2">'Показатели для НП поселений'!$A$1:$G$285</definedName>
  </definedNames>
  <calcPr calcId="145621"/>
</workbook>
</file>

<file path=xl/calcChain.xml><?xml version="1.0" encoding="utf-8"?>
<calcChain xmlns="http://schemas.openxmlformats.org/spreadsheetml/2006/main">
  <c r="E279" i="26" l="1"/>
  <c r="E245" i="26"/>
  <c r="J56" i="3" l="1"/>
  <c r="J48" i="3"/>
  <c r="I56" i="3"/>
  <c r="I48" i="3"/>
  <c r="H56" i="3"/>
  <c r="H48" i="3"/>
  <c r="D282" i="26" l="1"/>
  <c r="D287" i="26"/>
  <c r="F287" i="26"/>
  <c r="C287" i="26"/>
  <c r="C286" i="26"/>
  <c r="D285" i="26"/>
  <c r="F285" i="26"/>
  <c r="C285" i="26"/>
  <c r="D284" i="26"/>
  <c r="E284" i="26"/>
  <c r="F284" i="26"/>
  <c r="C284" i="26"/>
  <c r="F75" i="26" l="1"/>
  <c r="F64" i="26"/>
  <c r="F47" i="26"/>
  <c r="F26" i="26"/>
  <c r="F12" i="26"/>
  <c r="C263" i="25" l="1"/>
  <c r="C249" i="25"/>
  <c r="C230" i="25"/>
  <c r="C221" i="25"/>
  <c r="C212" i="25"/>
  <c r="C204" i="25"/>
  <c r="C194" i="25"/>
  <c r="C186" i="25"/>
  <c r="C174" i="25"/>
  <c r="C159" i="25"/>
  <c r="C146" i="25"/>
  <c r="C133" i="25"/>
  <c r="C126" i="25"/>
  <c r="C119" i="25"/>
  <c r="C107" i="25"/>
  <c r="C95" i="25"/>
  <c r="C88" i="25"/>
  <c r="C76" i="25"/>
  <c r="C65" i="25"/>
  <c r="C55" i="25"/>
  <c r="C48" i="25"/>
  <c r="C41" i="25"/>
  <c r="C34" i="25"/>
  <c r="C27" i="25" l="1"/>
  <c r="C13" i="25"/>
  <c r="C4" i="25"/>
  <c r="D284" i="25" l="1"/>
  <c r="E284" i="25"/>
  <c r="F284" i="25"/>
  <c r="G284" i="25"/>
  <c r="C284" i="25"/>
  <c r="C282" i="25"/>
  <c r="D286" i="26" l="1"/>
  <c r="E286" i="26"/>
  <c r="F286" i="26"/>
  <c r="F262" i="26" l="1"/>
  <c r="F3" i="26" l="1"/>
  <c r="E3" i="26" l="1"/>
  <c r="D283" i="26" l="1"/>
  <c r="E283" i="26"/>
  <c r="F283" i="26"/>
  <c r="C283" i="26"/>
  <c r="C262" i="26" l="1"/>
  <c r="E262" i="26" l="1"/>
  <c r="E263" i="25" l="1"/>
  <c r="D263" i="25"/>
  <c r="G249" i="25"/>
  <c r="F249" i="25"/>
  <c r="E249" i="25"/>
  <c r="D249" i="25"/>
  <c r="G230" i="25"/>
  <c r="F230" i="25"/>
  <c r="E230" i="25"/>
  <c r="D230" i="25"/>
  <c r="G221" i="25"/>
  <c r="F221" i="25"/>
  <c r="E221" i="25"/>
  <c r="D221" i="25"/>
  <c r="G212" i="25"/>
  <c r="F212" i="25"/>
  <c r="E212" i="25"/>
  <c r="D212" i="25"/>
  <c r="G204" i="25"/>
  <c r="F204" i="25"/>
  <c r="E204" i="25"/>
  <c r="D204" i="25"/>
  <c r="G194" i="25"/>
  <c r="F194" i="25"/>
  <c r="E194" i="25"/>
  <c r="D194" i="25"/>
  <c r="G186" i="25"/>
  <c r="F186" i="25"/>
  <c r="E186" i="25"/>
  <c r="D186" i="25"/>
  <c r="G174" i="25"/>
  <c r="F174" i="25"/>
  <c r="E174" i="25"/>
  <c r="D174" i="25"/>
  <c r="G159" i="25"/>
  <c r="F159" i="25"/>
  <c r="E159" i="25"/>
  <c r="D159" i="25"/>
  <c r="G146" i="25"/>
  <c r="F146" i="25"/>
  <c r="E146" i="25"/>
  <c r="D146" i="25"/>
  <c r="G133" i="25"/>
  <c r="F133" i="25"/>
  <c r="E133" i="25"/>
  <c r="D133" i="25"/>
  <c r="G126" i="25"/>
  <c r="F126" i="25"/>
  <c r="E126" i="25"/>
  <c r="D126" i="25"/>
  <c r="G119" i="25"/>
  <c r="F119" i="25"/>
  <c r="E119" i="25"/>
  <c r="D119" i="25"/>
  <c r="G107" i="25"/>
  <c r="F107" i="25"/>
  <c r="E107" i="25"/>
  <c r="D107" i="25"/>
  <c r="G95" i="25"/>
  <c r="F95" i="25"/>
  <c r="E95" i="25"/>
  <c r="D95" i="25"/>
  <c r="G88" i="25"/>
  <c r="F88" i="25"/>
  <c r="E88" i="25"/>
  <c r="D88" i="25"/>
  <c r="G76" i="25"/>
  <c r="F76" i="25"/>
  <c r="E76" i="25"/>
  <c r="D76" i="25"/>
  <c r="G65" i="25"/>
  <c r="F65" i="25"/>
  <c r="E65" i="25"/>
  <c r="D65" i="25"/>
  <c r="G55" i="25"/>
  <c r="F55" i="25"/>
  <c r="E55" i="25"/>
  <c r="D55" i="25"/>
  <c r="G48" i="25"/>
  <c r="F48" i="25"/>
  <c r="E48" i="25"/>
  <c r="D48" i="25"/>
  <c r="G41" i="25"/>
  <c r="F41" i="25"/>
  <c r="E41" i="25"/>
  <c r="D41" i="25"/>
  <c r="G34" i="25"/>
  <c r="F34" i="25"/>
  <c r="E34" i="25"/>
  <c r="D34" i="25"/>
  <c r="G27" i="25"/>
  <c r="F27" i="25"/>
  <c r="E27" i="25"/>
  <c r="D27" i="25"/>
  <c r="G13" i="25"/>
  <c r="F13" i="25"/>
  <c r="E13" i="25"/>
  <c r="D13" i="25"/>
  <c r="G4" i="25"/>
  <c r="F4" i="25"/>
  <c r="E4" i="25"/>
  <c r="D4" i="25"/>
  <c r="D282" i="25" l="1"/>
  <c r="D285" i="25" s="1"/>
  <c r="E282" i="25"/>
  <c r="E285" i="25" s="1"/>
  <c r="G263" i="25"/>
  <c r="F263" i="25"/>
  <c r="F282" i="25" l="1"/>
  <c r="F285" i="25" s="1"/>
  <c r="G282" i="25"/>
  <c r="G285" i="25" s="1"/>
  <c r="C145" i="26"/>
  <c r="C132" i="26"/>
  <c r="C125" i="26"/>
  <c r="C118" i="26"/>
  <c r="C106" i="26"/>
  <c r="C94" i="26"/>
  <c r="C87" i="26"/>
  <c r="C75" i="26"/>
  <c r="C64" i="26"/>
  <c r="C54" i="26"/>
  <c r="C47" i="26"/>
  <c r="C40" i="26"/>
  <c r="C33" i="26"/>
  <c r="C26" i="26"/>
  <c r="C12" i="26"/>
  <c r="C3" i="26"/>
  <c r="F248" i="26" l="1"/>
  <c r="F229" i="26"/>
  <c r="F220" i="26"/>
  <c r="F211" i="26"/>
  <c r="F203" i="26"/>
  <c r="F193" i="26"/>
  <c r="F185" i="26"/>
  <c r="F173" i="26"/>
  <c r="F158" i="26"/>
  <c r="F145" i="26"/>
  <c r="F132" i="26"/>
  <c r="F125" i="26"/>
  <c r="F118" i="26"/>
  <c r="F106" i="26"/>
  <c r="F87" i="26"/>
  <c r="F54" i="26"/>
  <c r="F40" i="26"/>
  <c r="F33" i="26"/>
  <c r="E248" i="26"/>
  <c r="E229" i="26"/>
  <c r="E220" i="26"/>
  <c r="E211" i="26"/>
  <c r="E203" i="26"/>
  <c r="E193" i="26"/>
  <c r="E185" i="26"/>
  <c r="E173" i="26"/>
  <c r="E158" i="26"/>
  <c r="E145" i="26"/>
  <c r="E132" i="26"/>
  <c r="E125" i="26"/>
  <c r="E118" i="26"/>
  <c r="E106" i="26"/>
  <c r="E94" i="26"/>
  <c r="E87" i="26"/>
  <c r="E75" i="26"/>
  <c r="E64" i="26"/>
  <c r="E54" i="26"/>
  <c r="E47" i="26"/>
  <c r="E40" i="26"/>
  <c r="E33" i="26"/>
  <c r="E26" i="26"/>
  <c r="E12" i="26"/>
  <c r="C248" i="26"/>
  <c r="C229" i="26"/>
  <c r="C220" i="26"/>
  <c r="C211" i="26"/>
  <c r="C203" i="26"/>
  <c r="C193" i="26"/>
  <c r="C185" i="26"/>
  <c r="C173" i="26"/>
  <c r="C158" i="26"/>
  <c r="D262" i="26"/>
  <c r="D248" i="26"/>
  <c r="D229" i="26"/>
  <c r="D220" i="26"/>
  <c r="D211" i="26"/>
  <c r="D203" i="26"/>
  <c r="D193" i="26"/>
  <c r="D185" i="26"/>
  <c r="D173" i="26"/>
  <c r="D158" i="26"/>
  <c r="D145" i="26"/>
  <c r="D132" i="26"/>
  <c r="D125" i="26"/>
  <c r="D118" i="26"/>
  <c r="D106" i="26"/>
  <c r="D94" i="26"/>
  <c r="D87" i="26"/>
  <c r="D75" i="26"/>
  <c r="D64" i="26"/>
  <c r="D54" i="26"/>
  <c r="D47" i="26"/>
  <c r="D40" i="26"/>
  <c r="D33" i="26"/>
  <c r="D26" i="26"/>
  <c r="D12" i="26"/>
  <c r="D3" i="26"/>
  <c r="E285" i="26" l="1"/>
  <c r="D281" i="26"/>
  <c r="E281" i="26"/>
  <c r="E287" i="26" s="1"/>
  <c r="C281" i="26"/>
  <c r="F281" i="26"/>
  <c r="I58" i="3" l="1"/>
  <c r="H58" i="3" l="1"/>
  <c r="C58" i="3" l="1"/>
  <c r="J58" i="3" l="1"/>
  <c r="D58" i="3" l="1"/>
  <c r="D59" i="3" s="1"/>
  <c r="K58" i="3"/>
  <c r="K59" i="3" s="1"/>
  <c r="J59" i="3"/>
  <c r="I59" i="3"/>
  <c r="H59" i="3"/>
  <c r="G58" i="3"/>
  <c r="G61" i="3" s="1"/>
  <c r="F58" i="3"/>
  <c r="C59" i="3"/>
  <c r="F59" i="3" l="1"/>
  <c r="G59" i="3"/>
  <c r="E58" i="3" l="1"/>
  <c r="E59" i="3" s="1"/>
  <c r="C287" i="25"/>
  <c r="C285" i="25" l="1"/>
  <c r="F61" i="3" l="1"/>
</calcChain>
</file>

<file path=xl/comments1.xml><?xml version="1.0" encoding="utf-8"?>
<comments xmlns="http://schemas.openxmlformats.org/spreadsheetml/2006/main">
  <authors>
    <author>Автор</author>
  </authors>
  <commentList>
    <comment ref="E245" authorId="0">
      <text>
        <r>
          <rPr>
            <b/>
            <sz val="9"/>
            <color indexed="81"/>
            <rFont val="Tahoma"/>
            <family val="2"/>
            <charset val="204"/>
          </rPr>
          <t>За исключением Новинского с/с 63,5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20 было</t>
        </r>
      </text>
    </comment>
    <comment ref="E279" authorId="0">
      <text>
        <r>
          <rPr>
            <b/>
            <sz val="9"/>
            <color indexed="81"/>
            <rFont val="Tahoma"/>
            <charset val="204"/>
          </rPr>
          <t>+ Новинский с/с 63,5</t>
        </r>
      </text>
    </comment>
  </commentList>
</comments>
</file>

<file path=xl/sharedStrings.xml><?xml version="1.0" encoding="utf-8"?>
<sst xmlns="http://schemas.openxmlformats.org/spreadsheetml/2006/main" count="659" uniqueCount="330">
  <si>
    <t>№</t>
  </si>
  <si>
    <t>Аpдатовский</t>
  </si>
  <si>
    <t>рабочий поселок Ардатов</t>
  </si>
  <si>
    <t>рабочий поселок Мухтолово</t>
  </si>
  <si>
    <t>Аpзамасский</t>
  </si>
  <si>
    <t>рабочий поселок Выездное</t>
  </si>
  <si>
    <t>Большемурашкинский</t>
  </si>
  <si>
    <t>Ваpнавинский</t>
  </si>
  <si>
    <t>рабочий поселок Варнавино</t>
  </si>
  <si>
    <t>Вачский</t>
  </si>
  <si>
    <t>Ветлужский</t>
  </si>
  <si>
    <t>город Ветлуга</t>
  </si>
  <si>
    <t>рабочий поселок им.М.И.Калинина</t>
  </si>
  <si>
    <t>Вознесенский</t>
  </si>
  <si>
    <t xml:space="preserve">рабочий поселок Вознесенское </t>
  </si>
  <si>
    <t>Воpотынский</t>
  </si>
  <si>
    <t>Воскpесенский</t>
  </si>
  <si>
    <t>рабочий поселок Воскресенское</t>
  </si>
  <si>
    <t>Володаpский</t>
  </si>
  <si>
    <t xml:space="preserve">город Володарск </t>
  </si>
  <si>
    <t>рабочий поселок Ильиногорск</t>
  </si>
  <si>
    <t>рабочий поселок Решетиха</t>
  </si>
  <si>
    <t>рабочий поселок Смолино</t>
  </si>
  <si>
    <t>рабочий поселок Фролищи</t>
  </si>
  <si>
    <t>рабочий поселок Центральный</t>
  </si>
  <si>
    <t>рабочий поселок Юганец</t>
  </si>
  <si>
    <t>Дальнеконстантиновский</t>
  </si>
  <si>
    <t>рабочий поселок 
Дальнее Константиново</t>
  </si>
  <si>
    <t>Княгининский</t>
  </si>
  <si>
    <t>город Княгинино</t>
  </si>
  <si>
    <t>Краснобаковский</t>
  </si>
  <si>
    <t>рабочий поселок Красные Баки</t>
  </si>
  <si>
    <t>рабочий поселок Ветлужский</t>
  </si>
  <si>
    <t>Лукояновский</t>
  </si>
  <si>
    <t>рабочий поселок им. Степана Разина</t>
  </si>
  <si>
    <t>город Лукоянов</t>
  </si>
  <si>
    <t>Пильнинский</t>
  </si>
  <si>
    <t>рабочий поселок Пильна</t>
  </si>
  <si>
    <t>Сеpгачский</t>
  </si>
  <si>
    <t>город Сергач</t>
  </si>
  <si>
    <t>Сосновский</t>
  </si>
  <si>
    <t xml:space="preserve">рабочий поселок Сосновское </t>
  </si>
  <si>
    <t>Тонкинский</t>
  </si>
  <si>
    <t>рабочий поселок Тонкино</t>
  </si>
  <si>
    <t>Шаpангский</t>
  </si>
  <si>
    <t>рабочий поселок Шаранга</t>
  </si>
  <si>
    <t>Шатковский</t>
  </si>
  <si>
    <t>г.о. город Шахунья</t>
  </si>
  <si>
    <t>г.о. Сокольский</t>
  </si>
  <si>
    <t>г.о. город Выкса</t>
  </si>
  <si>
    <t>Гоpодецкий</t>
  </si>
  <si>
    <t>рабочий поселок Первомайский</t>
  </si>
  <si>
    <t>город Заволжье</t>
  </si>
  <si>
    <t>город Городец</t>
  </si>
  <si>
    <t>Кстовский</t>
  </si>
  <si>
    <t>город Кстово</t>
  </si>
  <si>
    <t>г.о. город Кулебаки</t>
  </si>
  <si>
    <t>г.о. город Саров</t>
  </si>
  <si>
    <t>Итого:</t>
  </si>
  <si>
    <t>Средняя численность населения муниципальных районов (городских округов) Нижегородской области</t>
  </si>
  <si>
    <t>Наименование муниципальных районов, сельских поселений</t>
  </si>
  <si>
    <t xml:space="preserve">Кужендеевский сельсовет </t>
  </si>
  <si>
    <t>Михеевский сельсовет</t>
  </si>
  <si>
    <t>Личадеевский сельсовет</t>
  </si>
  <si>
    <t>Саконский сельсовет</t>
  </si>
  <si>
    <t>Стексовский сельсовет</t>
  </si>
  <si>
    <t>Хрипуновский сельсовет</t>
  </si>
  <si>
    <t>Абрамовский сельсовет</t>
  </si>
  <si>
    <t>Балахонихинский сельсовет</t>
  </si>
  <si>
    <t>Бебяевский сельсовет</t>
  </si>
  <si>
    <t>Березовский сельсовет</t>
  </si>
  <si>
    <t>Большетумановский сельсовет</t>
  </si>
  <si>
    <t>Кирилловский сельсовет</t>
  </si>
  <si>
    <t>Красносельский сельсовет</t>
  </si>
  <si>
    <t>Ломовский сельсовет</t>
  </si>
  <si>
    <t>Новоусадский сельсовет</t>
  </si>
  <si>
    <t>Слизневский сельсовет</t>
  </si>
  <si>
    <t>Чернухинский сельсовет</t>
  </si>
  <si>
    <t>Шатовский сельсовет</t>
  </si>
  <si>
    <t>Большеболдинский</t>
  </si>
  <si>
    <t xml:space="preserve">Большеболдинский сельсовет </t>
  </si>
  <si>
    <t>Молчановский сельсовет</t>
  </si>
  <si>
    <t xml:space="preserve">Пермеевский сельсовет </t>
  </si>
  <si>
    <t xml:space="preserve">Пикшенский сельсовет </t>
  </si>
  <si>
    <t xml:space="preserve">Черновский сельсовет </t>
  </si>
  <si>
    <t>Григоровский сельсовет</t>
  </si>
  <si>
    <t>Советский сельсовет</t>
  </si>
  <si>
    <t>Холязинский сельсовет</t>
  </si>
  <si>
    <t>Лопатинский сельсовет</t>
  </si>
  <si>
    <t>Богородский сельсовет</t>
  </si>
  <si>
    <t>Восходовский сельсовет</t>
  </si>
  <si>
    <t>Михаленинский сельсовет</t>
  </si>
  <si>
    <t>Северний сельсовет</t>
  </si>
  <si>
    <t>Шудский сельсовет</t>
  </si>
  <si>
    <t>Арефинский сельсовет</t>
  </si>
  <si>
    <t>Казаковский сельсовет</t>
  </si>
  <si>
    <t>Новосельский  сельсовет</t>
  </si>
  <si>
    <t>Филинский сельсовет</t>
  </si>
  <si>
    <t>Чулковский сельсовет</t>
  </si>
  <si>
    <t>Волыновский сельсовет</t>
  </si>
  <si>
    <t>Крутцовский сельсовет</t>
  </si>
  <si>
    <t>Макарьевский сельсовет</t>
  </si>
  <si>
    <t>Мошкинский сельсовет</t>
  </si>
  <si>
    <t>Новоуспенский сельсовет</t>
  </si>
  <si>
    <t>Проновский сельсовет</t>
  </si>
  <si>
    <t>Туранский сельсовет</t>
  </si>
  <si>
    <t xml:space="preserve">Бахтызинский сельсовет </t>
  </si>
  <si>
    <t xml:space="preserve">Благодатовский сельсовет </t>
  </si>
  <si>
    <t xml:space="preserve">Бутаковский сельсовет </t>
  </si>
  <si>
    <t xml:space="preserve">Криушинский сельсовет </t>
  </si>
  <si>
    <t xml:space="preserve">Мотызлейский сельсовет </t>
  </si>
  <si>
    <t xml:space="preserve">Нарышкинский сельсовет </t>
  </si>
  <si>
    <t xml:space="preserve">Сарминский сельсовет </t>
  </si>
  <si>
    <t>Благовещенский сельсовет</t>
  </si>
  <si>
    <t>Владимирский сельсовет</t>
  </si>
  <si>
    <t>Воздвиженский сельсовет</t>
  </si>
  <si>
    <t>Глуховский сельсовет</t>
  </si>
  <si>
    <t>Егоровский сельсовет</t>
  </si>
  <si>
    <t>Капустихинский сельсовет</t>
  </si>
  <si>
    <t>Нахратовский сельсовет</t>
  </si>
  <si>
    <t>Нестиарский сельсовет</t>
  </si>
  <si>
    <t>Староустинский сельсовет</t>
  </si>
  <si>
    <t>Гагинский</t>
  </si>
  <si>
    <t>Большеаратский сельсовет</t>
  </si>
  <si>
    <t>Ветошкинский сельсовет</t>
  </si>
  <si>
    <t>Гагинский сельсовет</t>
  </si>
  <si>
    <t>Покровский сельсовет</t>
  </si>
  <si>
    <t>Ушаковский сельсовет</t>
  </si>
  <si>
    <t>Юрьевский сельсовет</t>
  </si>
  <si>
    <t>сельсовет Красная Горка</t>
  </si>
  <si>
    <t>Золинский сельсовет</t>
  </si>
  <si>
    <t>Ильинский сельсовет</t>
  </si>
  <si>
    <t>Мулинский сельсовет</t>
  </si>
  <si>
    <t>Белозеровский сельсовет</t>
  </si>
  <si>
    <t>Богоявленский сельсовет</t>
  </si>
  <si>
    <t>Дубравский сельсовет</t>
  </si>
  <si>
    <t>Кужутский сельсовет</t>
  </si>
  <si>
    <t>Малопицкий сельсовет</t>
  </si>
  <si>
    <t>Нижегородский сельсовет</t>
  </si>
  <si>
    <t>Сарлейский сельсовет</t>
  </si>
  <si>
    <t>Суроватихинский сельсовет</t>
  </si>
  <si>
    <t>Тепелевский сельсовет</t>
  </si>
  <si>
    <t>Ананьевский сельсовет</t>
  </si>
  <si>
    <t>Белкинский сельсовет</t>
  </si>
  <si>
    <t>Возрожденский сельсовет</t>
  </si>
  <si>
    <t>Соловьевский сельсовет</t>
  </si>
  <si>
    <t>Чащихинский сельсовет</t>
  </si>
  <si>
    <t>Прудовский сельсовет</t>
  </si>
  <si>
    <t>Зубилихинский сельсовет</t>
  </si>
  <si>
    <t>Шеманихинский сельсовет</t>
  </si>
  <si>
    <t>Краснооктябрьский</t>
  </si>
  <si>
    <t>Большерыбушкинский сельсовет</t>
  </si>
  <si>
    <t>Кечасовский сельсовет</t>
  </si>
  <si>
    <t>Маресевский сельсовет</t>
  </si>
  <si>
    <t>Медянский сельсовет</t>
  </si>
  <si>
    <t>Пошатовский сельсовет</t>
  </si>
  <si>
    <t>Салганский сельсовет</t>
  </si>
  <si>
    <t>Саргинский сельсовет</t>
  </si>
  <si>
    <t>Семеновский сельсовет</t>
  </si>
  <si>
    <t>Уразовский сельсовет</t>
  </si>
  <si>
    <t>Чембилеевский сельсовет</t>
  </si>
  <si>
    <t>Большеарский сельсовет</t>
  </si>
  <si>
    <t>Большемаресьевский сельсовет</t>
  </si>
  <si>
    <t>Кудеяровский сельсовет</t>
  </si>
  <si>
    <t>Тольско-Майданский сельсовет</t>
  </si>
  <si>
    <t>Шандровский сельсовет</t>
  </si>
  <si>
    <t xml:space="preserve">Большеандосовский сельсовет </t>
  </si>
  <si>
    <t xml:space="preserve">Бортсурманский сельсовет </t>
  </si>
  <si>
    <t>Деяновский сельсовет</t>
  </si>
  <si>
    <t>Красногорский сельсовет</t>
  </si>
  <si>
    <t>Курмышский сельсовет</t>
  </si>
  <si>
    <t>Можаров-Майданский сельсовет</t>
  </si>
  <si>
    <t>Новомочалеевский сельсовет</t>
  </si>
  <si>
    <t>Петряксинский сельсовет</t>
  </si>
  <si>
    <t>Тенекаевский сельсовет</t>
  </si>
  <si>
    <t xml:space="preserve">Языковский сельсовет </t>
  </si>
  <si>
    <t>Андреевский сельсовет</t>
  </si>
  <si>
    <t>Ачкинский сельсовет</t>
  </si>
  <si>
    <t>Кочко-Пожарский сельсовет</t>
  </si>
  <si>
    <t>Камкинский сельсовет</t>
  </si>
  <si>
    <t xml:space="preserve">Пожарский сельсовет </t>
  </si>
  <si>
    <t>Староберезовский сельсовет</t>
  </si>
  <si>
    <t>Толбинский сельсовет</t>
  </si>
  <si>
    <t>Шубинский сельсовет</t>
  </si>
  <si>
    <t>Сеченовский</t>
  </si>
  <si>
    <t>Болтинский сельсовет</t>
  </si>
  <si>
    <t xml:space="preserve">Васильевский сельсовет </t>
  </si>
  <si>
    <t xml:space="preserve">Верхнеталызинский сельсовет </t>
  </si>
  <si>
    <t>Кочетовский сельсовет</t>
  </si>
  <si>
    <t>Красноостровский сельсовет</t>
  </si>
  <si>
    <t>Мурзицкий сельсовет</t>
  </si>
  <si>
    <t>Сеченовский сельсовет</t>
  </si>
  <si>
    <t>Виткуловский сельсовет</t>
  </si>
  <si>
    <t>Давыдковский сельсовет</t>
  </si>
  <si>
    <t>Елизаровский сельсовет</t>
  </si>
  <si>
    <t>Крутецкий сельсовет</t>
  </si>
  <si>
    <t>Панинский сельсовет</t>
  </si>
  <si>
    <t>Рожковский сельсовет</t>
  </si>
  <si>
    <t>Селитьбенский сельсовет</t>
  </si>
  <si>
    <t>Яковский сельсовет</t>
  </si>
  <si>
    <t>Спасский</t>
  </si>
  <si>
    <t xml:space="preserve">Базловский сельсовет </t>
  </si>
  <si>
    <t>Вазьянский сельсовет</t>
  </si>
  <si>
    <t>Высокоосельский сельсовет</t>
  </si>
  <si>
    <t>Маклаковский сельсовет</t>
  </si>
  <si>
    <t>Спасский сельсовет</t>
  </si>
  <si>
    <t>Турбанский сельсовет</t>
  </si>
  <si>
    <t xml:space="preserve">Бердниковский сельсовет </t>
  </si>
  <si>
    <t xml:space="preserve">Вязовский сельсовет </t>
  </si>
  <si>
    <t xml:space="preserve">Большесодомовский сельсовет </t>
  </si>
  <si>
    <t xml:space="preserve">Пакалевский сельсовет </t>
  </si>
  <si>
    <t>Большерудкинский сельсовет</t>
  </si>
  <si>
    <t>Большеустинский сельсовет</t>
  </si>
  <si>
    <t>Кушнурский сельсовет</t>
  </si>
  <si>
    <t>Роженцовский сельсовет</t>
  </si>
  <si>
    <t>Старорудкинский сельсовет</t>
  </si>
  <si>
    <t>Черномужский сельсовет</t>
  </si>
  <si>
    <t>Щенниковский сельсовет</t>
  </si>
  <si>
    <t>Архангельский сельсовет</t>
  </si>
  <si>
    <t>Кержемокский сельсовет</t>
  </si>
  <si>
    <t>Костянский сельсовет</t>
  </si>
  <si>
    <t>Красноборский сельсовет</t>
  </si>
  <si>
    <t>Светлогорский сельсовет</t>
  </si>
  <si>
    <t>Силинский сельсовет</t>
  </si>
  <si>
    <t>Смирновский сельсовет</t>
  </si>
  <si>
    <t>Староиванцевский сельсовет</t>
  </si>
  <si>
    <t>Шараповский сельсовет</t>
  </si>
  <si>
    <t>Бриляковский сельсовет</t>
  </si>
  <si>
    <t>Зиняковский сельсовет</t>
  </si>
  <si>
    <t>Ковригинский сельсовет</t>
  </si>
  <si>
    <t>Кумохинский сельсовет</t>
  </si>
  <si>
    <t>Николо-Погостинский сельсовет</t>
  </si>
  <si>
    <t>Смиркинский сельсовет</t>
  </si>
  <si>
    <t>Смольковский сельсовет</t>
  </si>
  <si>
    <t>Тимирязевский сельсовет</t>
  </si>
  <si>
    <t>Федуринский сельсовет</t>
  </si>
  <si>
    <t>Афонинский сельсовет</t>
  </si>
  <si>
    <t>Безводнинский сельсовет</t>
  </si>
  <si>
    <t>Ближнеборисовский сельсовет</t>
  </si>
  <si>
    <t>Большеельнинский сельсовет</t>
  </si>
  <si>
    <t>Большемокринский сельсовет</t>
  </si>
  <si>
    <t>Запрудновский сельсовет</t>
  </si>
  <si>
    <t>Новоликеевский сельсовет</t>
  </si>
  <si>
    <t>Прокошевский сельсовет</t>
  </si>
  <si>
    <t>Работкинский сельсовет</t>
  </si>
  <si>
    <t>Ройкинский сельсовет</t>
  </si>
  <si>
    <t>Слободской сельсовет</t>
  </si>
  <si>
    <t>Чернышихинский сельсовет</t>
  </si>
  <si>
    <t>№ п.п.</t>
  </si>
  <si>
    <t>Наименование муниципальных 
районов и городских 
округов</t>
  </si>
  <si>
    <t>г.о. Навашинский</t>
  </si>
  <si>
    <t>г.о. город Пеpвомайск</t>
  </si>
  <si>
    <t>г.о. Семеновский</t>
  </si>
  <si>
    <t>г.о. город Чкаловск</t>
  </si>
  <si>
    <t>г.о. город Аpзамас</t>
  </si>
  <si>
    <t>г.о. город Боp</t>
  </si>
  <si>
    <t>г.о. город Дзеpжинск</t>
  </si>
  <si>
    <t>г.о. город Нижний Новгоpод</t>
  </si>
  <si>
    <t>тыс. рублей</t>
  </si>
  <si>
    <t>Сельские поселения</t>
  </si>
  <si>
    <t xml:space="preserve">Наименование поселений </t>
  </si>
  <si>
    <t>ИТОГО МР без ГО</t>
  </si>
  <si>
    <t>Городские поселения</t>
  </si>
  <si>
    <t>По данным министерства энергетики и жилищно-коммунального хозяйства Нижегородской области</t>
  </si>
  <si>
    <t>Северный сельсовет</t>
  </si>
  <si>
    <t>Средняя стоимость потребляемой тепловой энергии в 2021 году для бюджетных учреждений муниципального района (городского округа) 
 (руб/Гкал)</t>
  </si>
  <si>
    <t xml:space="preserve">Новослободский сельсовет </t>
  </si>
  <si>
    <t>рабочий поселок Большое Мурашкино</t>
  </si>
  <si>
    <t>рабочий поселок Лесогорск</t>
  </si>
  <si>
    <t>рабочий поселок Шатки</t>
  </si>
  <si>
    <t>рабочий поселок Вача</t>
  </si>
  <si>
    <t xml:space="preserve">Полхово-Майданский сельсовет </t>
  </si>
  <si>
    <t>Ендовищенский сельсовет</t>
  </si>
  <si>
    <t>Ключищенский сельсовет</t>
  </si>
  <si>
    <t>Красноватрасский сельсовет</t>
  </si>
  <si>
    <t>Проверка</t>
  </si>
  <si>
    <t>г.о. город Пеpевозский</t>
  </si>
  <si>
    <t>Средняя стоимость потребляемой тепловой энергии в 2022 году для бюджетных учреждений муниципального района (городского округа) 
 (руб/Гкал)</t>
  </si>
  <si>
    <t xml:space="preserve">Численность потребителей бюджетных услуг (тыс. человек)
(по данным Комитета Государственной статистики Нижегородской области)                                                                                                                      </t>
  </si>
  <si>
    <t>Численность населения, количество населенных пунктов, количество машин муниципальной пожарной охраны,
протяженность улиц, проездов, набережных в разрезе поселений
(по данным Комитета Государственной статистики Нижегородской области)</t>
  </si>
  <si>
    <t xml:space="preserve">Полховско-Майданский сельсовет </t>
  </si>
  <si>
    <t>г.о. Воpотынский</t>
  </si>
  <si>
    <t>г.о.Навашинский</t>
  </si>
  <si>
    <t>г.о.Первомайск</t>
  </si>
  <si>
    <t>г.о. город Перевозский</t>
  </si>
  <si>
    <t>г.о.Семеновский</t>
  </si>
  <si>
    <t>г.о.город Чкаловск</t>
  </si>
  <si>
    <t>г.о. город Арзамас</t>
  </si>
  <si>
    <t>г.о. город Бор</t>
  </si>
  <si>
    <t>г.о. город Дзержинск</t>
  </si>
  <si>
    <t>г.о. город Нижний Новгород</t>
  </si>
  <si>
    <t>Городские округа</t>
  </si>
  <si>
    <t>Исходные данные для формирования межбюджетных отношений с муниципальными районами (городскими округами) на 2021 - 2023 годы</t>
  </si>
  <si>
    <r>
      <t>Экономические показатели, 
характеризующие налоговый потенциал муниципального района (городского округа), за 2019 год (</t>
    </r>
    <r>
      <rPr>
        <b/>
        <i/>
        <sz val="10"/>
        <rFont val="Times New Roman"/>
        <family val="1"/>
        <charset val="204"/>
      </rPr>
      <t>тыс. рублей</t>
    </r>
    <r>
      <rPr>
        <b/>
        <sz val="10"/>
        <rFont val="Times New Roman"/>
        <family val="1"/>
        <charset val="204"/>
      </rPr>
      <t>)
(по данным министерства экономики Нижегородской области)</t>
    </r>
  </si>
  <si>
    <t xml:space="preserve">Фонд оплаты 
труда в целом 
по экономике
 за 2019 год </t>
  </si>
  <si>
    <t>Объем платных услуг за 2019 год</t>
  </si>
  <si>
    <t xml:space="preserve">Оборот 
розничной 
торговли 
за 2019 год </t>
  </si>
  <si>
    <t>Количество населенных пунктов 
на 01.01.2020г.
(по данным Комитета Государственной статистики Нижегородской области)</t>
  </si>
  <si>
    <t>Средняя стоимость потребляемой тепловой энергии в 2023 году для бюджетных учреждений муниципального района (городского округа) 
 (руб/Гкал)</t>
  </si>
  <si>
    <t>Прожиточный минимум в среднем на душу населения за 2019 год
(рубли)
(данные министерства социальной политики Нижегородской области)</t>
  </si>
  <si>
    <t>Общая протяженность улиц, проездов, набережных, км по состоянию на 
1 января 2020 года</t>
  </si>
  <si>
    <t>Численность населения на 
1 января 2020 года, 
человек</t>
  </si>
  <si>
    <t>Количество населенных пунктов по состоянию на 1 января 2020 года</t>
  </si>
  <si>
    <t>Сумма налога на имущество физических лиц, предъявленная к уплате, за 2019 год</t>
  </si>
  <si>
    <t>Сумма налога на имущество физических лиц, не поступившая в бюджет в связи с предоставлением налогоплательщикам льгот, установленных органами местного самоуправления поселения, за 2019 год</t>
  </si>
  <si>
    <t>Сумма земельного налога, подлежащего уплате в бюджет, за 2019 год</t>
  </si>
  <si>
    <t>Сумма земельного налога, не поступившая в бюджет в связи с предоставлением налогоплательщикам льгот, установленных в соответствии с п.2 ст.387 Налогового кодекса Российской Федерации нормативными правовыми актами представительных органов поселений за 2019 год</t>
  </si>
  <si>
    <t>-</t>
  </si>
  <si>
    <r>
      <t xml:space="preserve">Численность постоянного населения муниципального района (городского округа)
 </t>
    </r>
    <r>
      <rPr>
        <b/>
        <sz val="9"/>
        <rFont val="Times New Roman"/>
        <family val="1"/>
        <charset val="204"/>
      </rPr>
      <t>на 1 января 2020 года</t>
    </r>
  </si>
  <si>
    <r>
      <t xml:space="preserve">Численность постоянного населения (детей) муниципального района (городского округа) 
в возрасте
 до 6 лет (включительно) 
</t>
    </r>
    <r>
      <rPr>
        <b/>
        <sz val="9"/>
        <rFont val="Times New Roman"/>
        <family val="1"/>
        <charset val="204"/>
      </rPr>
      <t>на 1 января 2019 года</t>
    </r>
  </si>
  <si>
    <r>
      <t xml:space="preserve">Численность постоянного населения (детей) муниципального района (городского округа) 
в возрасте
 от 7 до 17 лет (включительно) 
</t>
    </r>
    <r>
      <rPr>
        <b/>
        <sz val="9"/>
        <rFont val="Times New Roman"/>
        <family val="1"/>
        <charset val="204"/>
      </rPr>
      <t>на 1 января 2019 года</t>
    </r>
  </si>
  <si>
    <r>
      <t xml:space="preserve">Численность постоянного населения (детей) муниципального района (городского округа) 
в возрасте
 от 5 до 18 лет (включительно) 
</t>
    </r>
    <r>
      <rPr>
        <b/>
        <sz val="9"/>
        <rFont val="Times New Roman"/>
        <family val="1"/>
        <charset val="204"/>
      </rPr>
      <t>на 1 января 2019 года</t>
    </r>
  </si>
  <si>
    <r>
      <t xml:space="preserve">Численность сельского населения муниципального района (городского округа) 
</t>
    </r>
    <r>
      <rPr>
        <b/>
        <sz val="9"/>
        <rFont val="Times New Roman"/>
        <family val="1"/>
        <charset val="204"/>
      </rPr>
      <t>на 1 января 2020 года</t>
    </r>
  </si>
  <si>
    <t>Налогооблагаемая база городских и сельских поселений за 2019 год</t>
  </si>
  <si>
    <t>Количество машин муниципальной пожарной охраны
(из расчетов министерства финансов Нижегородской области) по состоянию на 1 января 2020 года</t>
  </si>
  <si>
    <t>Фонд оплаты труда в целом по экономике за 2019 год</t>
  </si>
  <si>
    <t>х</t>
  </si>
  <si>
    <t>Бутуpлинский м.о.</t>
  </si>
  <si>
    <t>Вадский м.о.</t>
  </si>
  <si>
    <t>Ковернинский м.о.</t>
  </si>
  <si>
    <t>Лысковский м.о.</t>
  </si>
  <si>
    <t>Починковский м.о.</t>
  </si>
  <si>
    <t>Тоншаевский м.о.</t>
  </si>
  <si>
    <t>Уpенский м.о.</t>
  </si>
  <si>
    <t>Балахнинский м.о.</t>
  </si>
  <si>
    <t>Богоpодский м.о.</t>
  </si>
  <si>
    <t>Павловский м.о.</t>
  </si>
  <si>
    <t>Дивеевский м.о.</t>
  </si>
  <si>
    <t>Муниципальные округа</t>
  </si>
  <si>
    <t>Муниципальные районы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</si>
</sst>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_р_."/>
    <numFmt numFmtId="167" formatCode="#,##0.000_р_."/>
    <numFmt numFmtId="168" formatCode="#,##0.0"/>
    <numFmt numFmtId="169" formatCode="#,##0.000"/>
    <numFmt numFmtId="170" formatCode="#,##0.0_р_.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1" fillId="0" borderId="0"/>
    <xf numFmtId="164" fontId="10" fillId="0" borderId="0" applyFont="0" applyFill="0" applyBorder="0" applyAlignment="0" applyProtection="0"/>
    <xf numFmtId="0" fontId="18" fillId="0" borderId="0"/>
    <xf numFmtId="0" fontId="9" fillId="0" borderId="0"/>
    <xf numFmtId="164" fontId="8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5" fillId="0" borderId="0"/>
    <xf numFmtId="0" fontId="20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2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</cellStyleXfs>
  <cellXfs count="171">
    <xf numFmtId="0" fontId="0" fillId="0" borderId="0" xfId="0"/>
    <xf numFmtId="0" fontId="14" fillId="0" borderId="1" xfId="0" applyFont="1" applyFill="1" applyBorder="1"/>
    <xf numFmtId="0" fontId="14" fillId="0" borderId="0" xfId="0" applyFont="1" applyFill="1"/>
    <xf numFmtId="0" fontId="14" fillId="0" borderId="10" xfId="0" applyFont="1" applyFill="1" applyBorder="1"/>
    <xf numFmtId="0" fontId="19" fillId="0" borderId="1" xfId="0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 applyFill="1" applyBorder="1"/>
    <xf numFmtId="4" fontId="13" fillId="0" borderId="0" xfId="0" applyNumberFormat="1" applyFont="1" applyFill="1"/>
    <xf numFmtId="3" fontId="13" fillId="0" borderId="0" xfId="0" applyNumberFormat="1" applyFont="1" applyFill="1"/>
    <xf numFmtId="3" fontId="15" fillId="0" borderId="1" xfId="0" applyNumberFormat="1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38" fontId="13" fillId="0" borderId="0" xfId="0" applyNumberFormat="1" applyFont="1" applyFill="1" applyBorder="1" applyAlignment="1">
      <alignment horizontal="center"/>
    </xf>
    <xf numFmtId="38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4" fillId="3" borderId="1" xfId="0" applyFont="1" applyFill="1" applyBorder="1"/>
    <xf numFmtId="0" fontId="14" fillId="3" borderId="10" xfId="0" applyFont="1" applyFill="1" applyBorder="1"/>
    <xf numFmtId="168" fontId="14" fillId="0" borderId="0" xfId="0" applyNumberFormat="1" applyFont="1" applyFill="1"/>
    <xf numFmtId="168" fontId="15" fillId="0" borderId="0" xfId="0" applyNumberFormat="1" applyFont="1" applyFill="1"/>
    <xf numFmtId="3" fontId="1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3" fontId="17" fillId="0" borderId="0" xfId="0" applyNumberFormat="1" applyFont="1" applyFill="1" applyAlignment="1">
      <alignment horizontal="center" vertical="center" wrapText="1"/>
    </xf>
    <xf numFmtId="0" fontId="15" fillId="0" borderId="0" xfId="0" applyFont="1" applyFill="1"/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/>
    <xf numFmtId="0" fontId="15" fillId="0" borderId="1" xfId="0" applyFont="1" applyFill="1" applyBorder="1"/>
    <xf numFmtId="1" fontId="15" fillId="0" borderId="0" xfId="0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4" xfId="0" applyNumberFormat="1" applyFont="1" applyFill="1" applyBorder="1"/>
    <xf numFmtId="3" fontId="14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/>
    <xf numFmtId="3" fontId="12" fillId="0" borderId="10" xfId="0" applyNumberFormat="1" applyFont="1" applyFill="1" applyBorder="1" applyAlignment="1">
      <alignment horizontal="center"/>
    </xf>
    <xf numFmtId="3" fontId="13" fillId="0" borderId="1" xfId="0" applyNumberFormat="1" applyFont="1" applyFill="1" applyBorder="1"/>
    <xf numFmtId="166" fontId="15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16" fillId="0" borderId="0" xfId="0" applyFont="1" applyFill="1"/>
    <xf numFmtId="1" fontId="14" fillId="3" borderId="1" xfId="0" applyNumberFormat="1" applyFont="1" applyFill="1" applyBorder="1" applyAlignment="1">
      <alignment horizontal="center"/>
    </xf>
    <xf numFmtId="1" fontId="14" fillId="3" borderId="1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168" fontId="14" fillId="3" borderId="1" xfId="0" applyNumberFormat="1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/>
    </xf>
    <xf numFmtId="0" fontId="14" fillId="0" borderId="12" xfId="0" applyFont="1" applyFill="1" applyBorder="1"/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2" fillId="0" borderId="0" xfId="0" applyNumberFormat="1" applyFont="1" applyFill="1"/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170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170" fontId="13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69" fontId="17" fillId="0" borderId="8" xfId="1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 wrapText="1"/>
    </xf>
    <xf numFmtId="168" fontId="14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/>
    </xf>
    <xf numFmtId="168" fontId="14" fillId="0" borderId="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168" fontId="14" fillId="0" borderId="13" xfId="0" applyNumberFormat="1" applyFont="1" applyFill="1" applyBorder="1" applyAlignment="1">
      <alignment horizontal="center"/>
    </xf>
    <xf numFmtId="170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8" fontId="21" fillId="0" borderId="1" xfId="0" applyNumberFormat="1" applyFont="1" applyFill="1" applyBorder="1" applyAlignment="1">
      <alignment horizontal="center" vertical="center" wrapText="1"/>
    </xf>
    <xf numFmtId="169" fontId="15" fillId="0" borderId="1" xfId="16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/>
    </xf>
    <xf numFmtId="169" fontId="15" fillId="0" borderId="13" xfId="16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169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166" fontId="17" fillId="0" borderId="8" xfId="1" applyNumberFormat="1" applyFont="1" applyFill="1" applyBorder="1" applyAlignment="1">
      <alignment horizontal="center" vertical="center" wrapText="1"/>
    </xf>
    <xf numFmtId="3" fontId="15" fillId="0" borderId="1" xfId="16" applyNumberFormat="1" applyFont="1" applyFill="1" applyBorder="1" applyAlignment="1">
      <alignment horizontal="center" vertical="center"/>
    </xf>
    <xf numFmtId="3" fontId="15" fillId="0" borderId="13" xfId="16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distributed" wrapText="1"/>
    </xf>
    <xf numFmtId="168" fontId="14" fillId="3" borderId="5" xfId="0" applyNumberFormat="1" applyFont="1" applyFill="1" applyBorder="1" applyAlignment="1">
      <alignment horizontal="center"/>
    </xf>
    <xf numFmtId="168" fontId="14" fillId="0" borderId="5" xfId="0" applyNumberFormat="1" applyFont="1" applyFill="1" applyBorder="1" applyAlignment="1">
      <alignment horizontal="center"/>
    </xf>
    <xf numFmtId="168" fontId="15" fillId="0" borderId="5" xfId="0" applyNumberFormat="1" applyFont="1" applyFill="1" applyBorder="1" applyAlignment="1">
      <alignment horizontal="center"/>
    </xf>
    <xf numFmtId="168" fontId="14" fillId="0" borderId="5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8" fontId="14" fillId="0" borderId="5" xfId="0" applyNumberFormat="1" applyFont="1" applyFill="1" applyBorder="1" applyAlignment="1">
      <alignment horizontal="center" vertical="center"/>
    </xf>
    <xf numFmtId="168" fontId="15" fillId="0" borderId="5" xfId="0" applyNumberFormat="1" applyFont="1" applyFill="1" applyBorder="1" applyAlignment="1">
      <alignment horizontal="center" vertical="center"/>
    </xf>
    <xf numFmtId="168" fontId="14" fillId="0" borderId="15" xfId="0" applyNumberFormat="1" applyFont="1" applyFill="1" applyBorder="1" applyAlignment="1">
      <alignment horizontal="center"/>
    </xf>
    <xf numFmtId="168" fontId="14" fillId="0" borderId="4" xfId="0" applyNumberFormat="1" applyFont="1" applyFill="1" applyBorder="1" applyAlignment="1">
      <alignment horizontal="center"/>
    </xf>
    <xf numFmtId="168" fontId="15" fillId="0" borderId="5" xfId="0" applyNumberFormat="1" applyFont="1" applyFill="1" applyBorder="1" applyAlignment="1">
      <alignment horizontal="center" vertical="distributed" wrapText="1"/>
    </xf>
    <xf numFmtId="168" fontId="15" fillId="0" borderId="1" xfId="0" applyNumberFormat="1" applyFont="1" applyFill="1" applyBorder="1" applyAlignment="1">
      <alignment horizontal="center" vertical="distributed" wrapText="1"/>
    </xf>
    <xf numFmtId="168" fontId="14" fillId="0" borderId="17" xfId="0" applyNumberFormat="1" applyFont="1" applyFill="1" applyBorder="1" applyAlignment="1">
      <alignment horizontal="center"/>
    </xf>
    <xf numFmtId="168" fontId="15" fillId="0" borderId="5" xfId="3" applyNumberFormat="1" applyFont="1" applyFill="1" applyBorder="1" applyAlignment="1">
      <alignment horizontal="center"/>
    </xf>
    <xf numFmtId="168" fontId="15" fillId="0" borderId="1" xfId="3" applyNumberFormat="1" applyFont="1" applyFill="1" applyBorder="1" applyAlignment="1">
      <alignment horizontal="center"/>
    </xf>
    <xf numFmtId="168" fontId="15" fillId="0" borderId="3" xfId="3" applyNumberFormat="1" applyFont="1" applyFill="1" applyBorder="1" applyAlignment="1">
      <alignment horizontal="center"/>
    </xf>
    <xf numFmtId="168" fontId="15" fillId="0" borderId="6" xfId="3" applyNumberFormat="1" applyFont="1" applyFill="1" applyBorder="1" applyAlignment="1">
      <alignment horizontal="center"/>
    </xf>
    <xf numFmtId="168" fontId="15" fillId="0" borderId="2" xfId="3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Alignment="1">
      <alignment horizontal="center"/>
    </xf>
    <xf numFmtId="3" fontId="14" fillId="0" borderId="1" xfId="0" applyNumberFormat="1" applyFont="1" applyFill="1" applyBorder="1" applyAlignment="1">
      <alignment horizontal="center" vertical="distributed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/>
    </xf>
    <xf numFmtId="168" fontId="15" fillId="2" borderId="11" xfId="0" applyNumberFormat="1" applyFont="1" applyFill="1" applyBorder="1" applyAlignment="1">
      <alignment horizontal="center" wrapText="1"/>
    </xf>
    <xf numFmtId="168" fontId="15" fillId="2" borderId="14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167" fontId="12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Border="1" applyAlignment="1"/>
    <xf numFmtId="0" fontId="22" fillId="0" borderId="16" xfId="0" applyFont="1" applyFill="1" applyBorder="1" applyAlignment="1"/>
  </cellXfs>
  <cellStyles count="34">
    <cellStyle name="Обычный" xfId="0" builtinId="0"/>
    <cellStyle name="Обычный 2" xfId="4"/>
    <cellStyle name="Обычный 2 2" xfId="6"/>
    <cellStyle name="Обычный 2 2 2" xfId="13"/>
    <cellStyle name="Обычный 2 2 2 2" xfId="26"/>
    <cellStyle name="Обычный 2 2 3" xfId="20"/>
    <cellStyle name="Обычный 2 2 4" xfId="28"/>
    <cellStyle name="Обычный 2 3" xfId="11"/>
    <cellStyle name="Обычный 2 3 2" xfId="24"/>
    <cellStyle name="Обычный 2 4" xfId="18"/>
    <cellStyle name="Обычный 3" xfId="9"/>
    <cellStyle name="Обычный 3 2" xfId="33"/>
    <cellStyle name="Обычный 4" xfId="1"/>
    <cellStyle name="Обычный 4 3" xfId="30"/>
    <cellStyle name="Обычный 5" xfId="8"/>
    <cellStyle name="Обычный 5 2" xfId="22"/>
    <cellStyle name="Обычный 6" xfId="16"/>
    <cellStyle name="Обычный 7" xfId="15"/>
    <cellStyle name="Обычный 8" xfId="31"/>
    <cellStyle name="Обычный 9" xfId="32"/>
    <cellStyle name="Обычный_Лист1" xfId="3"/>
    <cellStyle name="Финансовый 2" xfId="2"/>
    <cellStyle name="Финансовый 2 2" xfId="5"/>
    <cellStyle name="Финансовый 2 2 2" xfId="7"/>
    <cellStyle name="Финансовый 2 2 2 2" xfId="14"/>
    <cellStyle name="Финансовый 2 2 2 2 2" xfId="27"/>
    <cellStyle name="Финансовый 2 2 2 3" xfId="21"/>
    <cellStyle name="Финансовый 2 2 2 4" xfId="29"/>
    <cellStyle name="Финансовый 2 2 3" xfId="12"/>
    <cellStyle name="Финансовый 2 2 3 2" xfId="25"/>
    <cellStyle name="Финансовый 2 2 4" xfId="19"/>
    <cellStyle name="Финансовый 2 3" xfId="10"/>
    <cellStyle name="Финансовый 2 3 2" xfId="23"/>
    <cellStyle name="Финансовый 2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0"/>
  <sheetViews>
    <sheetView tabSelected="1" view="pageBreakPreview" zoomScale="90" zoomScaleNormal="8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00" sqref="A100"/>
    </sheetView>
  </sheetViews>
  <sheetFormatPr defaultRowHeight="12.75" x14ac:dyDescent="0.2"/>
  <cols>
    <col min="1" max="1" width="5.140625" style="19" customWidth="1"/>
    <col min="2" max="2" width="26.140625" style="8" customWidth="1"/>
    <col min="3" max="4" width="16.5703125" style="21" customWidth="1"/>
    <col min="5" max="5" width="19.85546875" style="17" customWidth="1"/>
    <col min="6" max="6" width="23.140625" style="15" customWidth="1"/>
    <col min="7" max="7" width="19.28515625" style="15" customWidth="1"/>
    <col min="8" max="8" width="20.85546875" style="13" customWidth="1"/>
    <col min="9" max="10" width="20.28515625" style="13" customWidth="1"/>
    <col min="11" max="11" width="17.7109375" style="15" customWidth="1"/>
    <col min="12" max="12" width="17.140625" style="15" customWidth="1"/>
    <col min="13" max="14" width="15.7109375" style="15" customWidth="1"/>
    <col min="15" max="15" width="23.42578125" style="15" customWidth="1"/>
    <col min="16" max="16" width="18.140625" style="8" customWidth="1"/>
    <col min="17" max="18" width="18.28515625" style="8" customWidth="1"/>
    <col min="19" max="19" width="11.7109375" style="8" bestFit="1" customWidth="1"/>
    <col min="20" max="247" width="9.140625" style="8"/>
    <col min="248" max="248" width="4.28515625" style="8" customWidth="1"/>
    <col min="249" max="249" width="27.28515625" style="8" customWidth="1"/>
    <col min="250" max="250" width="19.7109375" style="8" customWidth="1"/>
    <col min="251" max="251" width="17.7109375" style="8" customWidth="1"/>
    <col min="252" max="252" width="4.85546875" style="8" customWidth="1"/>
    <col min="253" max="253" width="5.5703125" style="8" customWidth="1"/>
    <col min="254" max="254" width="3.7109375" style="8" customWidth="1"/>
    <col min="255" max="255" width="22.140625" style="8" customWidth="1"/>
    <col min="256" max="257" width="19.28515625" style="8" customWidth="1"/>
    <col min="258" max="258" width="20.85546875" style="8" customWidth="1"/>
    <col min="259" max="259" width="20.28515625" style="8" customWidth="1"/>
    <col min="260" max="260" width="17.7109375" style="8" customWidth="1"/>
    <col min="261" max="261" width="23.140625" style="8" customWidth="1"/>
    <col min="262" max="262" width="21.140625" style="8" customWidth="1"/>
    <col min="263" max="264" width="18.7109375" style="8" customWidth="1"/>
    <col min="265" max="265" width="16" style="8" customWidth="1"/>
    <col min="266" max="267" width="15.5703125" style="8" customWidth="1"/>
    <col min="268" max="268" width="13.85546875" style="8" customWidth="1"/>
    <col min="269" max="269" width="14.7109375" style="8" customWidth="1"/>
    <col min="270" max="270" width="14.42578125" style="8" customWidth="1"/>
    <col min="271" max="271" width="13.5703125" style="8" customWidth="1"/>
    <col min="272" max="272" width="18.140625" style="8" customWidth="1"/>
    <col min="273" max="274" width="18.28515625" style="8" customWidth="1"/>
    <col min="275" max="275" width="11.7109375" style="8" bestFit="1" customWidth="1"/>
    <col min="276" max="503" width="9.140625" style="8"/>
    <col min="504" max="504" width="4.28515625" style="8" customWidth="1"/>
    <col min="505" max="505" width="27.28515625" style="8" customWidth="1"/>
    <col min="506" max="506" width="19.7109375" style="8" customWidth="1"/>
    <col min="507" max="507" width="17.7109375" style="8" customWidth="1"/>
    <col min="508" max="508" width="4.85546875" style="8" customWidth="1"/>
    <col min="509" max="509" width="5.5703125" style="8" customWidth="1"/>
    <col min="510" max="510" width="3.7109375" style="8" customWidth="1"/>
    <col min="511" max="511" width="22.140625" style="8" customWidth="1"/>
    <col min="512" max="513" width="19.28515625" style="8" customWidth="1"/>
    <col min="514" max="514" width="20.85546875" style="8" customWidth="1"/>
    <col min="515" max="515" width="20.28515625" style="8" customWidth="1"/>
    <col min="516" max="516" width="17.7109375" style="8" customWidth="1"/>
    <col min="517" max="517" width="23.140625" style="8" customWidth="1"/>
    <col min="518" max="518" width="21.140625" style="8" customWidth="1"/>
    <col min="519" max="520" width="18.7109375" style="8" customWidth="1"/>
    <col min="521" max="521" width="16" style="8" customWidth="1"/>
    <col min="522" max="523" width="15.5703125" style="8" customWidth="1"/>
    <col min="524" max="524" width="13.85546875" style="8" customWidth="1"/>
    <col min="525" max="525" width="14.7109375" style="8" customWidth="1"/>
    <col min="526" max="526" width="14.42578125" style="8" customWidth="1"/>
    <col min="527" max="527" width="13.5703125" style="8" customWidth="1"/>
    <col min="528" max="528" width="18.140625" style="8" customWidth="1"/>
    <col min="529" max="530" width="18.28515625" style="8" customWidth="1"/>
    <col min="531" max="531" width="11.7109375" style="8" bestFit="1" customWidth="1"/>
    <col min="532" max="759" width="9.140625" style="8"/>
    <col min="760" max="760" width="4.28515625" style="8" customWidth="1"/>
    <col min="761" max="761" width="27.28515625" style="8" customWidth="1"/>
    <col min="762" max="762" width="19.7109375" style="8" customWidth="1"/>
    <col min="763" max="763" width="17.7109375" style="8" customWidth="1"/>
    <col min="764" max="764" width="4.85546875" style="8" customWidth="1"/>
    <col min="765" max="765" width="5.5703125" style="8" customWidth="1"/>
    <col min="766" max="766" width="3.7109375" style="8" customWidth="1"/>
    <col min="767" max="767" width="22.140625" style="8" customWidth="1"/>
    <col min="768" max="769" width="19.28515625" style="8" customWidth="1"/>
    <col min="770" max="770" width="20.85546875" style="8" customWidth="1"/>
    <col min="771" max="771" width="20.28515625" style="8" customWidth="1"/>
    <col min="772" max="772" width="17.7109375" style="8" customWidth="1"/>
    <col min="773" max="773" width="23.140625" style="8" customWidth="1"/>
    <col min="774" max="774" width="21.140625" style="8" customWidth="1"/>
    <col min="775" max="776" width="18.7109375" style="8" customWidth="1"/>
    <col min="777" max="777" width="16" style="8" customWidth="1"/>
    <col min="778" max="779" width="15.5703125" style="8" customWidth="1"/>
    <col min="780" max="780" width="13.85546875" style="8" customWidth="1"/>
    <col min="781" max="781" width="14.7109375" style="8" customWidth="1"/>
    <col min="782" max="782" width="14.42578125" style="8" customWidth="1"/>
    <col min="783" max="783" width="13.5703125" style="8" customWidth="1"/>
    <col min="784" max="784" width="18.140625" style="8" customWidth="1"/>
    <col min="785" max="786" width="18.28515625" style="8" customWidth="1"/>
    <col min="787" max="787" width="11.7109375" style="8" bestFit="1" customWidth="1"/>
    <col min="788" max="1015" width="9.140625" style="8"/>
    <col min="1016" max="1016" width="4.28515625" style="8" customWidth="1"/>
    <col min="1017" max="1017" width="27.28515625" style="8" customWidth="1"/>
    <col min="1018" max="1018" width="19.7109375" style="8" customWidth="1"/>
    <col min="1019" max="1019" width="17.7109375" style="8" customWidth="1"/>
    <col min="1020" max="1020" width="4.85546875" style="8" customWidth="1"/>
    <col min="1021" max="1021" width="5.5703125" style="8" customWidth="1"/>
    <col min="1022" max="1022" width="3.7109375" style="8" customWidth="1"/>
    <col min="1023" max="1023" width="22.140625" style="8" customWidth="1"/>
    <col min="1024" max="1025" width="19.28515625" style="8" customWidth="1"/>
    <col min="1026" max="1026" width="20.85546875" style="8" customWidth="1"/>
    <col min="1027" max="1027" width="20.28515625" style="8" customWidth="1"/>
    <col min="1028" max="1028" width="17.7109375" style="8" customWidth="1"/>
    <col min="1029" max="1029" width="23.140625" style="8" customWidth="1"/>
    <col min="1030" max="1030" width="21.140625" style="8" customWidth="1"/>
    <col min="1031" max="1032" width="18.7109375" style="8" customWidth="1"/>
    <col min="1033" max="1033" width="16" style="8" customWidth="1"/>
    <col min="1034" max="1035" width="15.5703125" style="8" customWidth="1"/>
    <col min="1036" max="1036" width="13.85546875" style="8" customWidth="1"/>
    <col min="1037" max="1037" width="14.7109375" style="8" customWidth="1"/>
    <col min="1038" max="1038" width="14.42578125" style="8" customWidth="1"/>
    <col min="1039" max="1039" width="13.5703125" style="8" customWidth="1"/>
    <col min="1040" max="1040" width="18.140625" style="8" customWidth="1"/>
    <col min="1041" max="1042" width="18.28515625" style="8" customWidth="1"/>
    <col min="1043" max="1043" width="11.7109375" style="8" bestFit="1" customWidth="1"/>
    <col min="1044" max="1271" width="9.140625" style="8"/>
    <col min="1272" max="1272" width="4.28515625" style="8" customWidth="1"/>
    <col min="1273" max="1273" width="27.28515625" style="8" customWidth="1"/>
    <col min="1274" max="1274" width="19.7109375" style="8" customWidth="1"/>
    <col min="1275" max="1275" width="17.7109375" style="8" customWidth="1"/>
    <col min="1276" max="1276" width="4.85546875" style="8" customWidth="1"/>
    <col min="1277" max="1277" width="5.5703125" style="8" customWidth="1"/>
    <col min="1278" max="1278" width="3.7109375" style="8" customWidth="1"/>
    <col min="1279" max="1279" width="22.140625" style="8" customWidth="1"/>
    <col min="1280" max="1281" width="19.28515625" style="8" customWidth="1"/>
    <col min="1282" max="1282" width="20.85546875" style="8" customWidth="1"/>
    <col min="1283" max="1283" width="20.28515625" style="8" customWidth="1"/>
    <col min="1284" max="1284" width="17.7109375" style="8" customWidth="1"/>
    <col min="1285" max="1285" width="23.140625" style="8" customWidth="1"/>
    <col min="1286" max="1286" width="21.140625" style="8" customWidth="1"/>
    <col min="1287" max="1288" width="18.7109375" style="8" customWidth="1"/>
    <col min="1289" max="1289" width="16" style="8" customWidth="1"/>
    <col min="1290" max="1291" width="15.5703125" style="8" customWidth="1"/>
    <col min="1292" max="1292" width="13.85546875" style="8" customWidth="1"/>
    <col min="1293" max="1293" width="14.7109375" style="8" customWidth="1"/>
    <col min="1294" max="1294" width="14.42578125" style="8" customWidth="1"/>
    <col min="1295" max="1295" width="13.5703125" style="8" customWidth="1"/>
    <col min="1296" max="1296" width="18.140625" style="8" customWidth="1"/>
    <col min="1297" max="1298" width="18.28515625" style="8" customWidth="1"/>
    <col min="1299" max="1299" width="11.7109375" style="8" bestFit="1" customWidth="1"/>
    <col min="1300" max="1527" width="9.140625" style="8"/>
    <col min="1528" max="1528" width="4.28515625" style="8" customWidth="1"/>
    <col min="1529" max="1529" width="27.28515625" style="8" customWidth="1"/>
    <col min="1530" max="1530" width="19.7109375" style="8" customWidth="1"/>
    <col min="1531" max="1531" width="17.7109375" style="8" customWidth="1"/>
    <col min="1532" max="1532" width="4.85546875" style="8" customWidth="1"/>
    <col min="1533" max="1533" width="5.5703125" style="8" customWidth="1"/>
    <col min="1534" max="1534" width="3.7109375" style="8" customWidth="1"/>
    <col min="1535" max="1535" width="22.140625" style="8" customWidth="1"/>
    <col min="1536" max="1537" width="19.28515625" style="8" customWidth="1"/>
    <col min="1538" max="1538" width="20.85546875" style="8" customWidth="1"/>
    <col min="1539" max="1539" width="20.28515625" style="8" customWidth="1"/>
    <col min="1540" max="1540" width="17.7109375" style="8" customWidth="1"/>
    <col min="1541" max="1541" width="23.140625" style="8" customWidth="1"/>
    <col min="1542" max="1542" width="21.140625" style="8" customWidth="1"/>
    <col min="1543" max="1544" width="18.7109375" style="8" customWidth="1"/>
    <col min="1545" max="1545" width="16" style="8" customWidth="1"/>
    <col min="1546" max="1547" width="15.5703125" style="8" customWidth="1"/>
    <col min="1548" max="1548" width="13.85546875" style="8" customWidth="1"/>
    <col min="1549" max="1549" width="14.7109375" style="8" customWidth="1"/>
    <col min="1550" max="1550" width="14.42578125" style="8" customWidth="1"/>
    <col min="1551" max="1551" width="13.5703125" style="8" customWidth="1"/>
    <col min="1552" max="1552" width="18.140625" style="8" customWidth="1"/>
    <col min="1553" max="1554" width="18.28515625" style="8" customWidth="1"/>
    <col min="1555" max="1555" width="11.7109375" style="8" bestFit="1" customWidth="1"/>
    <col min="1556" max="1783" width="9.140625" style="8"/>
    <col min="1784" max="1784" width="4.28515625" style="8" customWidth="1"/>
    <col min="1785" max="1785" width="27.28515625" style="8" customWidth="1"/>
    <col min="1786" max="1786" width="19.7109375" style="8" customWidth="1"/>
    <col min="1787" max="1787" width="17.7109375" style="8" customWidth="1"/>
    <col min="1788" max="1788" width="4.85546875" style="8" customWidth="1"/>
    <col min="1789" max="1789" width="5.5703125" style="8" customWidth="1"/>
    <col min="1790" max="1790" width="3.7109375" style="8" customWidth="1"/>
    <col min="1791" max="1791" width="22.140625" style="8" customWidth="1"/>
    <col min="1792" max="1793" width="19.28515625" style="8" customWidth="1"/>
    <col min="1794" max="1794" width="20.85546875" style="8" customWidth="1"/>
    <col min="1795" max="1795" width="20.28515625" style="8" customWidth="1"/>
    <col min="1796" max="1796" width="17.7109375" style="8" customWidth="1"/>
    <col min="1797" max="1797" width="23.140625" style="8" customWidth="1"/>
    <col min="1798" max="1798" width="21.140625" style="8" customWidth="1"/>
    <col min="1799" max="1800" width="18.7109375" style="8" customWidth="1"/>
    <col min="1801" max="1801" width="16" style="8" customWidth="1"/>
    <col min="1802" max="1803" width="15.5703125" style="8" customWidth="1"/>
    <col min="1804" max="1804" width="13.85546875" style="8" customWidth="1"/>
    <col min="1805" max="1805" width="14.7109375" style="8" customWidth="1"/>
    <col min="1806" max="1806" width="14.42578125" style="8" customWidth="1"/>
    <col min="1807" max="1807" width="13.5703125" style="8" customWidth="1"/>
    <col min="1808" max="1808" width="18.140625" style="8" customWidth="1"/>
    <col min="1809" max="1810" width="18.28515625" style="8" customWidth="1"/>
    <col min="1811" max="1811" width="11.7109375" style="8" bestFit="1" customWidth="1"/>
    <col min="1812" max="2039" width="9.140625" style="8"/>
    <col min="2040" max="2040" width="4.28515625" style="8" customWidth="1"/>
    <col min="2041" max="2041" width="27.28515625" style="8" customWidth="1"/>
    <col min="2042" max="2042" width="19.7109375" style="8" customWidth="1"/>
    <col min="2043" max="2043" width="17.7109375" style="8" customWidth="1"/>
    <col min="2044" max="2044" width="4.85546875" style="8" customWidth="1"/>
    <col min="2045" max="2045" width="5.5703125" style="8" customWidth="1"/>
    <col min="2046" max="2046" width="3.7109375" style="8" customWidth="1"/>
    <col min="2047" max="2047" width="22.140625" style="8" customWidth="1"/>
    <col min="2048" max="2049" width="19.28515625" style="8" customWidth="1"/>
    <col min="2050" max="2050" width="20.85546875" style="8" customWidth="1"/>
    <col min="2051" max="2051" width="20.28515625" style="8" customWidth="1"/>
    <col min="2052" max="2052" width="17.7109375" style="8" customWidth="1"/>
    <col min="2053" max="2053" width="23.140625" style="8" customWidth="1"/>
    <col min="2054" max="2054" width="21.140625" style="8" customWidth="1"/>
    <col min="2055" max="2056" width="18.7109375" style="8" customWidth="1"/>
    <col min="2057" max="2057" width="16" style="8" customWidth="1"/>
    <col min="2058" max="2059" width="15.5703125" style="8" customWidth="1"/>
    <col min="2060" max="2060" width="13.85546875" style="8" customWidth="1"/>
    <col min="2061" max="2061" width="14.7109375" style="8" customWidth="1"/>
    <col min="2062" max="2062" width="14.42578125" style="8" customWidth="1"/>
    <col min="2063" max="2063" width="13.5703125" style="8" customWidth="1"/>
    <col min="2064" max="2064" width="18.140625" style="8" customWidth="1"/>
    <col min="2065" max="2066" width="18.28515625" style="8" customWidth="1"/>
    <col min="2067" max="2067" width="11.7109375" style="8" bestFit="1" customWidth="1"/>
    <col min="2068" max="2295" width="9.140625" style="8"/>
    <col min="2296" max="2296" width="4.28515625" style="8" customWidth="1"/>
    <col min="2297" max="2297" width="27.28515625" style="8" customWidth="1"/>
    <col min="2298" max="2298" width="19.7109375" style="8" customWidth="1"/>
    <col min="2299" max="2299" width="17.7109375" style="8" customWidth="1"/>
    <col min="2300" max="2300" width="4.85546875" style="8" customWidth="1"/>
    <col min="2301" max="2301" width="5.5703125" style="8" customWidth="1"/>
    <col min="2302" max="2302" width="3.7109375" style="8" customWidth="1"/>
    <col min="2303" max="2303" width="22.140625" style="8" customWidth="1"/>
    <col min="2304" max="2305" width="19.28515625" style="8" customWidth="1"/>
    <col min="2306" max="2306" width="20.85546875" style="8" customWidth="1"/>
    <col min="2307" max="2307" width="20.28515625" style="8" customWidth="1"/>
    <col min="2308" max="2308" width="17.7109375" style="8" customWidth="1"/>
    <col min="2309" max="2309" width="23.140625" style="8" customWidth="1"/>
    <col min="2310" max="2310" width="21.140625" style="8" customWidth="1"/>
    <col min="2311" max="2312" width="18.7109375" style="8" customWidth="1"/>
    <col min="2313" max="2313" width="16" style="8" customWidth="1"/>
    <col min="2314" max="2315" width="15.5703125" style="8" customWidth="1"/>
    <col min="2316" max="2316" width="13.85546875" style="8" customWidth="1"/>
    <col min="2317" max="2317" width="14.7109375" style="8" customWidth="1"/>
    <col min="2318" max="2318" width="14.42578125" style="8" customWidth="1"/>
    <col min="2319" max="2319" width="13.5703125" style="8" customWidth="1"/>
    <col min="2320" max="2320" width="18.140625" style="8" customWidth="1"/>
    <col min="2321" max="2322" width="18.28515625" style="8" customWidth="1"/>
    <col min="2323" max="2323" width="11.7109375" style="8" bestFit="1" customWidth="1"/>
    <col min="2324" max="2551" width="9.140625" style="8"/>
    <col min="2552" max="2552" width="4.28515625" style="8" customWidth="1"/>
    <col min="2553" max="2553" width="27.28515625" style="8" customWidth="1"/>
    <col min="2554" max="2554" width="19.7109375" style="8" customWidth="1"/>
    <col min="2555" max="2555" width="17.7109375" style="8" customWidth="1"/>
    <col min="2556" max="2556" width="4.85546875" style="8" customWidth="1"/>
    <col min="2557" max="2557" width="5.5703125" style="8" customWidth="1"/>
    <col min="2558" max="2558" width="3.7109375" style="8" customWidth="1"/>
    <col min="2559" max="2559" width="22.140625" style="8" customWidth="1"/>
    <col min="2560" max="2561" width="19.28515625" style="8" customWidth="1"/>
    <col min="2562" max="2562" width="20.85546875" style="8" customWidth="1"/>
    <col min="2563" max="2563" width="20.28515625" style="8" customWidth="1"/>
    <col min="2564" max="2564" width="17.7109375" style="8" customWidth="1"/>
    <col min="2565" max="2565" width="23.140625" style="8" customWidth="1"/>
    <col min="2566" max="2566" width="21.140625" style="8" customWidth="1"/>
    <col min="2567" max="2568" width="18.7109375" style="8" customWidth="1"/>
    <col min="2569" max="2569" width="16" style="8" customWidth="1"/>
    <col min="2570" max="2571" width="15.5703125" style="8" customWidth="1"/>
    <col min="2572" max="2572" width="13.85546875" style="8" customWidth="1"/>
    <col min="2573" max="2573" width="14.7109375" style="8" customWidth="1"/>
    <col min="2574" max="2574" width="14.42578125" style="8" customWidth="1"/>
    <col min="2575" max="2575" width="13.5703125" style="8" customWidth="1"/>
    <col min="2576" max="2576" width="18.140625" style="8" customWidth="1"/>
    <col min="2577" max="2578" width="18.28515625" style="8" customWidth="1"/>
    <col min="2579" max="2579" width="11.7109375" style="8" bestFit="1" customWidth="1"/>
    <col min="2580" max="2807" width="9.140625" style="8"/>
    <col min="2808" max="2808" width="4.28515625" style="8" customWidth="1"/>
    <col min="2809" max="2809" width="27.28515625" style="8" customWidth="1"/>
    <col min="2810" max="2810" width="19.7109375" style="8" customWidth="1"/>
    <col min="2811" max="2811" width="17.7109375" style="8" customWidth="1"/>
    <col min="2812" max="2812" width="4.85546875" style="8" customWidth="1"/>
    <col min="2813" max="2813" width="5.5703125" style="8" customWidth="1"/>
    <col min="2814" max="2814" width="3.7109375" style="8" customWidth="1"/>
    <col min="2815" max="2815" width="22.140625" style="8" customWidth="1"/>
    <col min="2816" max="2817" width="19.28515625" style="8" customWidth="1"/>
    <col min="2818" max="2818" width="20.85546875" style="8" customWidth="1"/>
    <col min="2819" max="2819" width="20.28515625" style="8" customWidth="1"/>
    <col min="2820" max="2820" width="17.7109375" style="8" customWidth="1"/>
    <col min="2821" max="2821" width="23.140625" style="8" customWidth="1"/>
    <col min="2822" max="2822" width="21.140625" style="8" customWidth="1"/>
    <col min="2823" max="2824" width="18.7109375" style="8" customWidth="1"/>
    <col min="2825" max="2825" width="16" style="8" customWidth="1"/>
    <col min="2826" max="2827" width="15.5703125" style="8" customWidth="1"/>
    <col min="2828" max="2828" width="13.85546875" style="8" customWidth="1"/>
    <col min="2829" max="2829" width="14.7109375" style="8" customWidth="1"/>
    <col min="2830" max="2830" width="14.42578125" style="8" customWidth="1"/>
    <col min="2831" max="2831" width="13.5703125" style="8" customWidth="1"/>
    <col min="2832" max="2832" width="18.140625" style="8" customWidth="1"/>
    <col min="2833" max="2834" width="18.28515625" style="8" customWidth="1"/>
    <col min="2835" max="2835" width="11.7109375" style="8" bestFit="1" customWidth="1"/>
    <col min="2836" max="3063" width="9.140625" style="8"/>
    <col min="3064" max="3064" width="4.28515625" style="8" customWidth="1"/>
    <col min="3065" max="3065" width="27.28515625" style="8" customWidth="1"/>
    <col min="3066" max="3066" width="19.7109375" style="8" customWidth="1"/>
    <col min="3067" max="3067" width="17.7109375" style="8" customWidth="1"/>
    <col min="3068" max="3068" width="4.85546875" style="8" customWidth="1"/>
    <col min="3069" max="3069" width="5.5703125" style="8" customWidth="1"/>
    <col min="3070" max="3070" width="3.7109375" style="8" customWidth="1"/>
    <col min="3071" max="3071" width="22.140625" style="8" customWidth="1"/>
    <col min="3072" max="3073" width="19.28515625" style="8" customWidth="1"/>
    <col min="3074" max="3074" width="20.85546875" style="8" customWidth="1"/>
    <col min="3075" max="3075" width="20.28515625" style="8" customWidth="1"/>
    <col min="3076" max="3076" width="17.7109375" style="8" customWidth="1"/>
    <col min="3077" max="3077" width="23.140625" style="8" customWidth="1"/>
    <col min="3078" max="3078" width="21.140625" style="8" customWidth="1"/>
    <col min="3079" max="3080" width="18.7109375" style="8" customWidth="1"/>
    <col min="3081" max="3081" width="16" style="8" customWidth="1"/>
    <col min="3082" max="3083" width="15.5703125" style="8" customWidth="1"/>
    <col min="3084" max="3084" width="13.85546875" style="8" customWidth="1"/>
    <col min="3085" max="3085" width="14.7109375" style="8" customWidth="1"/>
    <col min="3086" max="3086" width="14.42578125" style="8" customWidth="1"/>
    <col min="3087" max="3087" width="13.5703125" style="8" customWidth="1"/>
    <col min="3088" max="3088" width="18.140625" style="8" customWidth="1"/>
    <col min="3089" max="3090" width="18.28515625" style="8" customWidth="1"/>
    <col min="3091" max="3091" width="11.7109375" style="8" bestFit="1" customWidth="1"/>
    <col min="3092" max="3319" width="9.140625" style="8"/>
    <col min="3320" max="3320" width="4.28515625" style="8" customWidth="1"/>
    <col min="3321" max="3321" width="27.28515625" style="8" customWidth="1"/>
    <col min="3322" max="3322" width="19.7109375" style="8" customWidth="1"/>
    <col min="3323" max="3323" width="17.7109375" style="8" customWidth="1"/>
    <col min="3324" max="3324" width="4.85546875" style="8" customWidth="1"/>
    <col min="3325" max="3325" width="5.5703125" style="8" customWidth="1"/>
    <col min="3326" max="3326" width="3.7109375" style="8" customWidth="1"/>
    <col min="3327" max="3327" width="22.140625" style="8" customWidth="1"/>
    <col min="3328" max="3329" width="19.28515625" style="8" customWidth="1"/>
    <col min="3330" max="3330" width="20.85546875" style="8" customWidth="1"/>
    <col min="3331" max="3331" width="20.28515625" style="8" customWidth="1"/>
    <col min="3332" max="3332" width="17.7109375" style="8" customWidth="1"/>
    <col min="3333" max="3333" width="23.140625" style="8" customWidth="1"/>
    <col min="3334" max="3334" width="21.140625" style="8" customWidth="1"/>
    <col min="3335" max="3336" width="18.7109375" style="8" customWidth="1"/>
    <col min="3337" max="3337" width="16" style="8" customWidth="1"/>
    <col min="3338" max="3339" width="15.5703125" style="8" customWidth="1"/>
    <col min="3340" max="3340" width="13.85546875" style="8" customWidth="1"/>
    <col min="3341" max="3341" width="14.7109375" style="8" customWidth="1"/>
    <col min="3342" max="3342" width="14.42578125" style="8" customWidth="1"/>
    <col min="3343" max="3343" width="13.5703125" style="8" customWidth="1"/>
    <col min="3344" max="3344" width="18.140625" style="8" customWidth="1"/>
    <col min="3345" max="3346" width="18.28515625" style="8" customWidth="1"/>
    <col min="3347" max="3347" width="11.7109375" style="8" bestFit="1" customWidth="1"/>
    <col min="3348" max="3575" width="9.140625" style="8"/>
    <col min="3576" max="3576" width="4.28515625" style="8" customWidth="1"/>
    <col min="3577" max="3577" width="27.28515625" style="8" customWidth="1"/>
    <col min="3578" max="3578" width="19.7109375" style="8" customWidth="1"/>
    <col min="3579" max="3579" width="17.7109375" style="8" customWidth="1"/>
    <col min="3580" max="3580" width="4.85546875" style="8" customWidth="1"/>
    <col min="3581" max="3581" width="5.5703125" style="8" customWidth="1"/>
    <col min="3582" max="3582" width="3.7109375" style="8" customWidth="1"/>
    <col min="3583" max="3583" width="22.140625" style="8" customWidth="1"/>
    <col min="3584" max="3585" width="19.28515625" style="8" customWidth="1"/>
    <col min="3586" max="3586" width="20.85546875" style="8" customWidth="1"/>
    <col min="3587" max="3587" width="20.28515625" style="8" customWidth="1"/>
    <col min="3588" max="3588" width="17.7109375" style="8" customWidth="1"/>
    <col min="3589" max="3589" width="23.140625" style="8" customWidth="1"/>
    <col min="3590" max="3590" width="21.140625" style="8" customWidth="1"/>
    <col min="3591" max="3592" width="18.7109375" style="8" customWidth="1"/>
    <col min="3593" max="3593" width="16" style="8" customWidth="1"/>
    <col min="3594" max="3595" width="15.5703125" style="8" customWidth="1"/>
    <col min="3596" max="3596" width="13.85546875" style="8" customWidth="1"/>
    <col min="3597" max="3597" width="14.7109375" style="8" customWidth="1"/>
    <col min="3598" max="3598" width="14.42578125" style="8" customWidth="1"/>
    <col min="3599" max="3599" width="13.5703125" style="8" customWidth="1"/>
    <col min="3600" max="3600" width="18.140625" style="8" customWidth="1"/>
    <col min="3601" max="3602" width="18.28515625" style="8" customWidth="1"/>
    <col min="3603" max="3603" width="11.7109375" style="8" bestFit="1" customWidth="1"/>
    <col min="3604" max="3831" width="9.140625" style="8"/>
    <col min="3832" max="3832" width="4.28515625" style="8" customWidth="1"/>
    <col min="3833" max="3833" width="27.28515625" style="8" customWidth="1"/>
    <col min="3834" max="3834" width="19.7109375" style="8" customWidth="1"/>
    <col min="3835" max="3835" width="17.7109375" style="8" customWidth="1"/>
    <col min="3836" max="3836" width="4.85546875" style="8" customWidth="1"/>
    <col min="3837" max="3837" width="5.5703125" style="8" customWidth="1"/>
    <col min="3838" max="3838" width="3.7109375" style="8" customWidth="1"/>
    <col min="3839" max="3839" width="22.140625" style="8" customWidth="1"/>
    <col min="3840" max="3841" width="19.28515625" style="8" customWidth="1"/>
    <col min="3842" max="3842" width="20.85546875" style="8" customWidth="1"/>
    <col min="3843" max="3843" width="20.28515625" style="8" customWidth="1"/>
    <col min="3844" max="3844" width="17.7109375" style="8" customWidth="1"/>
    <col min="3845" max="3845" width="23.140625" style="8" customWidth="1"/>
    <col min="3846" max="3846" width="21.140625" style="8" customWidth="1"/>
    <col min="3847" max="3848" width="18.7109375" style="8" customWidth="1"/>
    <col min="3849" max="3849" width="16" style="8" customWidth="1"/>
    <col min="3850" max="3851" width="15.5703125" style="8" customWidth="1"/>
    <col min="3852" max="3852" width="13.85546875" style="8" customWidth="1"/>
    <col min="3853" max="3853" width="14.7109375" style="8" customWidth="1"/>
    <col min="3854" max="3854" width="14.42578125" style="8" customWidth="1"/>
    <col min="3855" max="3855" width="13.5703125" style="8" customWidth="1"/>
    <col min="3856" max="3856" width="18.140625" style="8" customWidth="1"/>
    <col min="3857" max="3858" width="18.28515625" style="8" customWidth="1"/>
    <col min="3859" max="3859" width="11.7109375" style="8" bestFit="1" customWidth="1"/>
    <col min="3860" max="4087" width="9.140625" style="8"/>
    <col min="4088" max="4088" width="4.28515625" style="8" customWidth="1"/>
    <col min="4089" max="4089" width="27.28515625" style="8" customWidth="1"/>
    <col min="4090" max="4090" width="19.7109375" style="8" customWidth="1"/>
    <col min="4091" max="4091" width="17.7109375" style="8" customWidth="1"/>
    <col min="4092" max="4092" width="4.85546875" style="8" customWidth="1"/>
    <col min="4093" max="4093" width="5.5703125" style="8" customWidth="1"/>
    <col min="4094" max="4094" width="3.7109375" style="8" customWidth="1"/>
    <col min="4095" max="4095" width="22.140625" style="8" customWidth="1"/>
    <col min="4096" max="4097" width="19.28515625" style="8" customWidth="1"/>
    <col min="4098" max="4098" width="20.85546875" style="8" customWidth="1"/>
    <col min="4099" max="4099" width="20.28515625" style="8" customWidth="1"/>
    <col min="4100" max="4100" width="17.7109375" style="8" customWidth="1"/>
    <col min="4101" max="4101" width="23.140625" style="8" customWidth="1"/>
    <col min="4102" max="4102" width="21.140625" style="8" customWidth="1"/>
    <col min="4103" max="4104" width="18.7109375" style="8" customWidth="1"/>
    <col min="4105" max="4105" width="16" style="8" customWidth="1"/>
    <col min="4106" max="4107" width="15.5703125" style="8" customWidth="1"/>
    <col min="4108" max="4108" width="13.85546875" style="8" customWidth="1"/>
    <col min="4109" max="4109" width="14.7109375" style="8" customWidth="1"/>
    <col min="4110" max="4110" width="14.42578125" style="8" customWidth="1"/>
    <col min="4111" max="4111" width="13.5703125" style="8" customWidth="1"/>
    <col min="4112" max="4112" width="18.140625" style="8" customWidth="1"/>
    <col min="4113" max="4114" width="18.28515625" style="8" customWidth="1"/>
    <col min="4115" max="4115" width="11.7109375" style="8" bestFit="1" customWidth="1"/>
    <col min="4116" max="4343" width="9.140625" style="8"/>
    <col min="4344" max="4344" width="4.28515625" style="8" customWidth="1"/>
    <col min="4345" max="4345" width="27.28515625" style="8" customWidth="1"/>
    <col min="4346" max="4346" width="19.7109375" style="8" customWidth="1"/>
    <col min="4347" max="4347" width="17.7109375" style="8" customWidth="1"/>
    <col min="4348" max="4348" width="4.85546875" style="8" customWidth="1"/>
    <col min="4349" max="4349" width="5.5703125" style="8" customWidth="1"/>
    <col min="4350" max="4350" width="3.7109375" style="8" customWidth="1"/>
    <col min="4351" max="4351" width="22.140625" style="8" customWidth="1"/>
    <col min="4352" max="4353" width="19.28515625" style="8" customWidth="1"/>
    <col min="4354" max="4354" width="20.85546875" style="8" customWidth="1"/>
    <col min="4355" max="4355" width="20.28515625" style="8" customWidth="1"/>
    <col min="4356" max="4356" width="17.7109375" style="8" customWidth="1"/>
    <col min="4357" max="4357" width="23.140625" style="8" customWidth="1"/>
    <col min="4358" max="4358" width="21.140625" style="8" customWidth="1"/>
    <col min="4359" max="4360" width="18.7109375" style="8" customWidth="1"/>
    <col min="4361" max="4361" width="16" style="8" customWidth="1"/>
    <col min="4362" max="4363" width="15.5703125" style="8" customWidth="1"/>
    <col min="4364" max="4364" width="13.85546875" style="8" customWidth="1"/>
    <col min="4365" max="4365" width="14.7109375" style="8" customWidth="1"/>
    <col min="4366" max="4366" width="14.42578125" style="8" customWidth="1"/>
    <col min="4367" max="4367" width="13.5703125" style="8" customWidth="1"/>
    <col min="4368" max="4368" width="18.140625" style="8" customWidth="1"/>
    <col min="4369" max="4370" width="18.28515625" style="8" customWidth="1"/>
    <col min="4371" max="4371" width="11.7109375" style="8" bestFit="1" customWidth="1"/>
    <col min="4372" max="4599" width="9.140625" style="8"/>
    <col min="4600" max="4600" width="4.28515625" style="8" customWidth="1"/>
    <col min="4601" max="4601" width="27.28515625" style="8" customWidth="1"/>
    <col min="4602" max="4602" width="19.7109375" style="8" customWidth="1"/>
    <col min="4603" max="4603" width="17.7109375" style="8" customWidth="1"/>
    <col min="4604" max="4604" width="4.85546875" style="8" customWidth="1"/>
    <col min="4605" max="4605" width="5.5703125" style="8" customWidth="1"/>
    <col min="4606" max="4606" width="3.7109375" style="8" customWidth="1"/>
    <col min="4607" max="4607" width="22.140625" style="8" customWidth="1"/>
    <col min="4608" max="4609" width="19.28515625" style="8" customWidth="1"/>
    <col min="4610" max="4610" width="20.85546875" style="8" customWidth="1"/>
    <col min="4611" max="4611" width="20.28515625" style="8" customWidth="1"/>
    <col min="4612" max="4612" width="17.7109375" style="8" customWidth="1"/>
    <col min="4613" max="4613" width="23.140625" style="8" customWidth="1"/>
    <col min="4614" max="4614" width="21.140625" style="8" customWidth="1"/>
    <col min="4615" max="4616" width="18.7109375" style="8" customWidth="1"/>
    <col min="4617" max="4617" width="16" style="8" customWidth="1"/>
    <col min="4618" max="4619" width="15.5703125" style="8" customWidth="1"/>
    <col min="4620" max="4620" width="13.85546875" style="8" customWidth="1"/>
    <col min="4621" max="4621" width="14.7109375" style="8" customWidth="1"/>
    <col min="4622" max="4622" width="14.42578125" style="8" customWidth="1"/>
    <col min="4623" max="4623" width="13.5703125" style="8" customWidth="1"/>
    <col min="4624" max="4624" width="18.140625" style="8" customWidth="1"/>
    <col min="4625" max="4626" width="18.28515625" style="8" customWidth="1"/>
    <col min="4627" max="4627" width="11.7109375" style="8" bestFit="1" customWidth="1"/>
    <col min="4628" max="4855" width="9.140625" style="8"/>
    <col min="4856" max="4856" width="4.28515625" style="8" customWidth="1"/>
    <col min="4857" max="4857" width="27.28515625" style="8" customWidth="1"/>
    <col min="4858" max="4858" width="19.7109375" style="8" customWidth="1"/>
    <col min="4859" max="4859" width="17.7109375" style="8" customWidth="1"/>
    <col min="4860" max="4860" width="4.85546875" style="8" customWidth="1"/>
    <col min="4861" max="4861" width="5.5703125" style="8" customWidth="1"/>
    <col min="4862" max="4862" width="3.7109375" style="8" customWidth="1"/>
    <col min="4863" max="4863" width="22.140625" style="8" customWidth="1"/>
    <col min="4864" max="4865" width="19.28515625" style="8" customWidth="1"/>
    <col min="4866" max="4866" width="20.85546875" style="8" customWidth="1"/>
    <col min="4867" max="4867" width="20.28515625" style="8" customWidth="1"/>
    <col min="4868" max="4868" width="17.7109375" style="8" customWidth="1"/>
    <col min="4869" max="4869" width="23.140625" style="8" customWidth="1"/>
    <col min="4870" max="4870" width="21.140625" style="8" customWidth="1"/>
    <col min="4871" max="4872" width="18.7109375" style="8" customWidth="1"/>
    <col min="4873" max="4873" width="16" style="8" customWidth="1"/>
    <col min="4874" max="4875" width="15.5703125" style="8" customWidth="1"/>
    <col min="4876" max="4876" width="13.85546875" style="8" customWidth="1"/>
    <col min="4877" max="4877" width="14.7109375" style="8" customWidth="1"/>
    <col min="4878" max="4878" width="14.42578125" style="8" customWidth="1"/>
    <col min="4879" max="4879" width="13.5703125" style="8" customWidth="1"/>
    <col min="4880" max="4880" width="18.140625" style="8" customWidth="1"/>
    <col min="4881" max="4882" width="18.28515625" style="8" customWidth="1"/>
    <col min="4883" max="4883" width="11.7109375" style="8" bestFit="1" customWidth="1"/>
    <col min="4884" max="5111" width="9.140625" style="8"/>
    <col min="5112" max="5112" width="4.28515625" style="8" customWidth="1"/>
    <col min="5113" max="5113" width="27.28515625" style="8" customWidth="1"/>
    <col min="5114" max="5114" width="19.7109375" style="8" customWidth="1"/>
    <col min="5115" max="5115" width="17.7109375" style="8" customWidth="1"/>
    <col min="5116" max="5116" width="4.85546875" style="8" customWidth="1"/>
    <col min="5117" max="5117" width="5.5703125" style="8" customWidth="1"/>
    <col min="5118" max="5118" width="3.7109375" style="8" customWidth="1"/>
    <col min="5119" max="5119" width="22.140625" style="8" customWidth="1"/>
    <col min="5120" max="5121" width="19.28515625" style="8" customWidth="1"/>
    <col min="5122" max="5122" width="20.85546875" style="8" customWidth="1"/>
    <col min="5123" max="5123" width="20.28515625" style="8" customWidth="1"/>
    <col min="5124" max="5124" width="17.7109375" style="8" customWidth="1"/>
    <col min="5125" max="5125" width="23.140625" style="8" customWidth="1"/>
    <col min="5126" max="5126" width="21.140625" style="8" customWidth="1"/>
    <col min="5127" max="5128" width="18.7109375" style="8" customWidth="1"/>
    <col min="5129" max="5129" width="16" style="8" customWidth="1"/>
    <col min="5130" max="5131" width="15.5703125" style="8" customWidth="1"/>
    <col min="5132" max="5132" width="13.85546875" style="8" customWidth="1"/>
    <col min="5133" max="5133" width="14.7109375" style="8" customWidth="1"/>
    <col min="5134" max="5134" width="14.42578125" style="8" customWidth="1"/>
    <col min="5135" max="5135" width="13.5703125" style="8" customWidth="1"/>
    <col min="5136" max="5136" width="18.140625" style="8" customWidth="1"/>
    <col min="5137" max="5138" width="18.28515625" style="8" customWidth="1"/>
    <col min="5139" max="5139" width="11.7109375" style="8" bestFit="1" customWidth="1"/>
    <col min="5140" max="5367" width="9.140625" style="8"/>
    <col min="5368" max="5368" width="4.28515625" style="8" customWidth="1"/>
    <col min="5369" max="5369" width="27.28515625" style="8" customWidth="1"/>
    <col min="5370" max="5370" width="19.7109375" style="8" customWidth="1"/>
    <col min="5371" max="5371" width="17.7109375" style="8" customWidth="1"/>
    <col min="5372" max="5372" width="4.85546875" style="8" customWidth="1"/>
    <col min="5373" max="5373" width="5.5703125" style="8" customWidth="1"/>
    <col min="5374" max="5374" width="3.7109375" style="8" customWidth="1"/>
    <col min="5375" max="5375" width="22.140625" style="8" customWidth="1"/>
    <col min="5376" max="5377" width="19.28515625" style="8" customWidth="1"/>
    <col min="5378" max="5378" width="20.85546875" style="8" customWidth="1"/>
    <col min="5379" max="5379" width="20.28515625" style="8" customWidth="1"/>
    <col min="5380" max="5380" width="17.7109375" style="8" customWidth="1"/>
    <col min="5381" max="5381" width="23.140625" style="8" customWidth="1"/>
    <col min="5382" max="5382" width="21.140625" style="8" customWidth="1"/>
    <col min="5383" max="5384" width="18.7109375" style="8" customWidth="1"/>
    <col min="5385" max="5385" width="16" style="8" customWidth="1"/>
    <col min="5386" max="5387" width="15.5703125" style="8" customWidth="1"/>
    <col min="5388" max="5388" width="13.85546875" style="8" customWidth="1"/>
    <col min="5389" max="5389" width="14.7109375" style="8" customWidth="1"/>
    <col min="5390" max="5390" width="14.42578125" style="8" customWidth="1"/>
    <col min="5391" max="5391" width="13.5703125" style="8" customWidth="1"/>
    <col min="5392" max="5392" width="18.140625" style="8" customWidth="1"/>
    <col min="5393" max="5394" width="18.28515625" style="8" customWidth="1"/>
    <col min="5395" max="5395" width="11.7109375" style="8" bestFit="1" customWidth="1"/>
    <col min="5396" max="5623" width="9.140625" style="8"/>
    <col min="5624" max="5624" width="4.28515625" style="8" customWidth="1"/>
    <col min="5625" max="5625" width="27.28515625" style="8" customWidth="1"/>
    <col min="5626" max="5626" width="19.7109375" style="8" customWidth="1"/>
    <col min="5627" max="5627" width="17.7109375" style="8" customWidth="1"/>
    <col min="5628" max="5628" width="4.85546875" style="8" customWidth="1"/>
    <col min="5629" max="5629" width="5.5703125" style="8" customWidth="1"/>
    <col min="5630" max="5630" width="3.7109375" style="8" customWidth="1"/>
    <col min="5631" max="5631" width="22.140625" style="8" customWidth="1"/>
    <col min="5632" max="5633" width="19.28515625" style="8" customWidth="1"/>
    <col min="5634" max="5634" width="20.85546875" style="8" customWidth="1"/>
    <col min="5635" max="5635" width="20.28515625" style="8" customWidth="1"/>
    <col min="5636" max="5636" width="17.7109375" style="8" customWidth="1"/>
    <col min="5637" max="5637" width="23.140625" style="8" customWidth="1"/>
    <col min="5638" max="5638" width="21.140625" style="8" customWidth="1"/>
    <col min="5639" max="5640" width="18.7109375" style="8" customWidth="1"/>
    <col min="5641" max="5641" width="16" style="8" customWidth="1"/>
    <col min="5642" max="5643" width="15.5703125" style="8" customWidth="1"/>
    <col min="5644" max="5644" width="13.85546875" style="8" customWidth="1"/>
    <col min="5645" max="5645" width="14.7109375" style="8" customWidth="1"/>
    <col min="5646" max="5646" width="14.42578125" style="8" customWidth="1"/>
    <col min="5647" max="5647" width="13.5703125" style="8" customWidth="1"/>
    <col min="5648" max="5648" width="18.140625" style="8" customWidth="1"/>
    <col min="5649" max="5650" width="18.28515625" style="8" customWidth="1"/>
    <col min="5651" max="5651" width="11.7109375" style="8" bestFit="1" customWidth="1"/>
    <col min="5652" max="5879" width="9.140625" style="8"/>
    <col min="5880" max="5880" width="4.28515625" style="8" customWidth="1"/>
    <col min="5881" max="5881" width="27.28515625" style="8" customWidth="1"/>
    <col min="5882" max="5882" width="19.7109375" style="8" customWidth="1"/>
    <col min="5883" max="5883" width="17.7109375" style="8" customWidth="1"/>
    <col min="5884" max="5884" width="4.85546875" style="8" customWidth="1"/>
    <col min="5885" max="5885" width="5.5703125" style="8" customWidth="1"/>
    <col min="5886" max="5886" width="3.7109375" style="8" customWidth="1"/>
    <col min="5887" max="5887" width="22.140625" style="8" customWidth="1"/>
    <col min="5888" max="5889" width="19.28515625" style="8" customWidth="1"/>
    <col min="5890" max="5890" width="20.85546875" style="8" customWidth="1"/>
    <col min="5891" max="5891" width="20.28515625" style="8" customWidth="1"/>
    <col min="5892" max="5892" width="17.7109375" style="8" customWidth="1"/>
    <col min="5893" max="5893" width="23.140625" style="8" customWidth="1"/>
    <col min="5894" max="5894" width="21.140625" style="8" customWidth="1"/>
    <col min="5895" max="5896" width="18.7109375" style="8" customWidth="1"/>
    <col min="5897" max="5897" width="16" style="8" customWidth="1"/>
    <col min="5898" max="5899" width="15.5703125" style="8" customWidth="1"/>
    <col min="5900" max="5900" width="13.85546875" style="8" customWidth="1"/>
    <col min="5901" max="5901" width="14.7109375" style="8" customWidth="1"/>
    <col min="5902" max="5902" width="14.42578125" style="8" customWidth="1"/>
    <col min="5903" max="5903" width="13.5703125" style="8" customWidth="1"/>
    <col min="5904" max="5904" width="18.140625" style="8" customWidth="1"/>
    <col min="5905" max="5906" width="18.28515625" style="8" customWidth="1"/>
    <col min="5907" max="5907" width="11.7109375" style="8" bestFit="1" customWidth="1"/>
    <col min="5908" max="6135" width="9.140625" style="8"/>
    <col min="6136" max="6136" width="4.28515625" style="8" customWidth="1"/>
    <col min="6137" max="6137" width="27.28515625" style="8" customWidth="1"/>
    <col min="6138" max="6138" width="19.7109375" style="8" customWidth="1"/>
    <col min="6139" max="6139" width="17.7109375" style="8" customWidth="1"/>
    <col min="6140" max="6140" width="4.85546875" style="8" customWidth="1"/>
    <col min="6141" max="6141" width="5.5703125" style="8" customWidth="1"/>
    <col min="6142" max="6142" width="3.7109375" style="8" customWidth="1"/>
    <col min="6143" max="6143" width="22.140625" style="8" customWidth="1"/>
    <col min="6144" max="6145" width="19.28515625" style="8" customWidth="1"/>
    <col min="6146" max="6146" width="20.85546875" style="8" customWidth="1"/>
    <col min="6147" max="6147" width="20.28515625" style="8" customWidth="1"/>
    <col min="6148" max="6148" width="17.7109375" style="8" customWidth="1"/>
    <col min="6149" max="6149" width="23.140625" style="8" customWidth="1"/>
    <col min="6150" max="6150" width="21.140625" style="8" customWidth="1"/>
    <col min="6151" max="6152" width="18.7109375" style="8" customWidth="1"/>
    <col min="6153" max="6153" width="16" style="8" customWidth="1"/>
    <col min="6154" max="6155" width="15.5703125" style="8" customWidth="1"/>
    <col min="6156" max="6156" width="13.85546875" style="8" customWidth="1"/>
    <col min="6157" max="6157" width="14.7109375" style="8" customWidth="1"/>
    <col min="6158" max="6158" width="14.42578125" style="8" customWidth="1"/>
    <col min="6159" max="6159" width="13.5703125" style="8" customWidth="1"/>
    <col min="6160" max="6160" width="18.140625" style="8" customWidth="1"/>
    <col min="6161" max="6162" width="18.28515625" style="8" customWidth="1"/>
    <col min="6163" max="6163" width="11.7109375" style="8" bestFit="1" customWidth="1"/>
    <col min="6164" max="6391" width="9.140625" style="8"/>
    <col min="6392" max="6392" width="4.28515625" style="8" customWidth="1"/>
    <col min="6393" max="6393" width="27.28515625" style="8" customWidth="1"/>
    <col min="6394" max="6394" width="19.7109375" style="8" customWidth="1"/>
    <col min="6395" max="6395" width="17.7109375" style="8" customWidth="1"/>
    <col min="6396" max="6396" width="4.85546875" style="8" customWidth="1"/>
    <col min="6397" max="6397" width="5.5703125" style="8" customWidth="1"/>
    <col min="6398" max="6398" width="3.7109375" style="8" customWidth="1"/>
    <col min="6399" max="6399" width="22.140625" style="8" customWidth="1"/>
    <col min="6400" max="6401" width="19.28515625" style="8" customWidth="1"/>
    <col min="6402" max="6402" width="20.85546875" style="8" customWidth="1"/>
    <col min="6403" max="6403" width="20.28515625" style="8" customWidth="1"/>
    <col min="6404" max="6404" width="17.7109375" style="8" customWidth="1"/>
    <col min="6405" max="6405" width="23.140625" style="8" customWidth="1"/>
    <col min="6406" max="6406" width="21.140625" style="8" customWidth="1"/>
    <col min="6407" max="6408" width="18.7109375" style="8" customWidth="1"/>
    <col min="6409" max="6409" width="16" style="8" customWidth="1"/>
    <col min="6410" max="6411" width="15.5703125" style="8" customWidth="1"/>
    <col min="6412" max="6412" width="13.85546875" style="8" customWidth="1"/>
    <col min="6413" max="6413" width="14.7109375" style="8" customWidth="1"/>
    <col min="6414" max="6414" width="14.42578125" style="8" customWidth="1"/>
    <col min="6415" max="6415" width="13.5703125" style="8" customWidth="1"/>
    <col min="6416" max="6416" width="18.140625" style="8" customWidth="1"/>
    <col min="6417" max="6418" width="18.28515625" style="8" customWidth="1"/>
    <col min="6419" max="6419" width="11.7109375" style="8" bestFit="1" customWidth="1"/>
    <col min="6420" max="6647" width="9.140625" style="8"/>
    <col min="6648" max="6648" width="4.28515625" style="8" customWidth="1"/>
    <col min="6649" max="6649" width="27.28515625" style="8" customWidth="1"/>
    <col min="6650" max="6650" width="19.7109375" style="8" customWidth="1"/>
    <col min="6651" max="6651" width="17.7109375" style="8" customWidth="1"/>
    <col min="6652" max="6652" width="4.85546875" style="8" customWidth="1"/>
    <col min="6653" max="6653" width="5.5703125" style="8" customWidth="1"/>
    <col min="6654" max="6654" width="3.7109375" style="8" customWidth="1"/>
    <col min="6655" max="6655" width="22.140625" style="8" customWidth="1"/>
    <col min="6656" max="6657" width="19.28515625" style="8" customWidth="1"/>
    <col min="6658" max="6658" width="20.85546875" style="8" customWidth="1"/>
    <col min="6659" max="6659" width="20.28515625" style="8" customWidth="1"/>
    <col min="6660" max="6660" width="17.7109375" style="8" customWidth="1"/>
    <col min="6661" max="6661" width="23.140625" style="8" customWidth="1"/>
    <col min="6662" max="6662" width="21.140625" style="8" customWidth="1"/>
    <col min="6663" max="6664" width="18.7109375" style="8" customWidth="1"/>
    <col min="6665" max="6665" width="16" style="8" customWidth="1"/>
    <col min="6666" max="6667" width="15.5703125" style="8" customWidth="1"/>
    <col min="6668" max="6668" width="13.85546875" style="8" customWidth="1"/>
    <col min="6669" max="6669" width="14.7109375" style="8" customWidth="1"/>
    <col min="6670" max="6670" width="14.42578125" style="8" customWidth="1"/>
    <col min="6671" max="6671" width="13.5703125" style="8" customWidth="1"/>
    <col min="6672" max="6672" width="18.140625" style="8" customWidth="1"/>
    <col min="6673" max="6674" width="18.28515625" style="8" customWidth="1"/>
    <col min="6675" max="6675" width="11.7109375" style="8" bestFit="1" customWidth="1"/>
    <col min="6676" max="6903" width="9.140625" style="8"/>
    <col min="6904" max="6904" width="4.28515625" style="8" customWidth="1"/>
    <col min="6905" max="6905" width="27.28515625" style="8" customWidth="1"/>
    <col min="6906" max="6906" width="19.7109375" style="8" customWidth="1"/>
    <col min="6907" max="6907" width="17.7109375" style="8" customWidth="1"/>
    <col min="6908" max="6908" width="4.85546875" style="8" customWidth="1"/>
    <col min="6909" max="6909" width="5.5703125" style="8" customWidth="1"/>
    <col min="6910" max="6910" width="3.7109375" style="8" customWidth="1"/>
    <col min="6911" max="6911" width="22.140625" style="8" customWidth="1"/>
    <col min="6912" max="6913" width="19.28515625" style="8" customWidth="1"/>
    <col min="6914" max="6914" width="20.85546875" style="8" customWidth="1"/>
    <col min="6915" max="6915" width="20.28515625" style="8" customWidth="1"/>
    <col min="6916" max="6916" width="17.7109375" style="8" customWidth="1"/>
    <col min="6917" max="6917" width="23.140625" style="8" customWidth="1"/>
    <col min="6918" max="6918" width="21.140625" style="8" customWidth="1"/>
    <col min="6919" max="6920" width="18.7109375" style="8" customWidth="1"/>
    <col min="6921" max="6921" width="16" style="8" customWidth="1"/>
    <col min="6922" max="6923" width="15.5703125" style="8" customWidth="1"/>
    <col min="6924" max="6924" width="13.85546875" style="8" customWidth="1"/>
    <col min="6925" max="6925" width="14.7109375" style="8" customWidth="1"/>
    <col min="6926" max="6926" width="14.42578125" style="8" customWidth="1"/>
    <col min="6927" max="6927" width="13.5703125" style="8" customWidth="1"/>
    <col min="6928" max="6928" width="18.140625" style="8" customWidth="1"/>
    <col min="6929" max="6930" width="18.28515625" style="8" customWidth="1"/>
    <col min="6931" max="6931" width="11.7109375" style="8" bestFit="1" customWidth="1"/>
    <col min="6932" max="7159" width="9.140625" style="8"/>
    <col min="7160" max="7160" width="4.28515625" style="8" customWidth="1"/>
    <col min="7161" max="7161" width="27.28515625" style="8" customWidth="1"/>
    <col min="7162" max="7162" width="19.7109375" style="8" customWidth="1"/>
    <col min="7163" max="7163" width="17.7109375" style="8" customWidth="1"/>
    <col min="7164" max="7164" width="4.85546875" style="8" customWidth="1"/>
    <col min="7165" max="7165" width="5.5703125" style="8" customWidth="1"/>
    <col min="7166" max="7166" width="3.7109375" style="8" customWidth="1"/>
    <col min="7167" max="7167" width="22.140625" style="8" customWidth="1"/>
    <col min="7168" max="7169" width="19.28515625" style="8" customWidth="1"/>
    <col min="7170" max="7170" width="20.85546875" style="8" customWidth="1"/>
    <col min="7171" max="7171" width="20.28515625" style="8" customWidth="1"/>
    <col min="7172" max="7172" width="17.7109375" style="8" customWidth="1"/>
    <col min="7173" max="7173" width="23.140625" style="8" customWidth="1"/>
    <col min="7174" max="7174" width="21.140625" style="8" customWidth="1"/>
    <col min="7175" max="7176" width="18.7109375" style="8" customWidth="1"/>
    <col min="7177" max="7177" width="16" style="8" customWidth="1"/>
    <col min="7178" max="7179" width="15.5703125" style="8" customWidth="1"/>
    <col min="7180" max="7180" width="13.85546875" style="8" customWidth="1"/>
    <col min="7181" max="7181" width="14.7109375" style="8" customWidth="1"/>
    <col min="7182" max="7182" width="14.42578125" style="8" customWidth="1"/>
    <col min="7183" max="7183" width="13.5703125" style="8" customWidth="1"/>
    <col min="7184" max="7184" width="18.140625" style="8" customWidth="1"/>
    <col min="7185" max="7186" width="18.28515625" style="8" customWidth="1"/>
    <col min="7187" max="7187" width="11.7109375" style="8" bestFit="1" customWidth="1"/>
    <col min="7188" max="7415" width="9.140625" style="8"/>
    <col min="7416" max="7416" width="4.28515625" style="8" customWidth="1"/>
    <col min="7417" max="7417" width="27.28515625" style="8" customWidth="1"/>
    <col min="7418" max="7418" width="19.7109375" style="8" customWidth="1"/>
    <col min="7419" max="7419" width="17.7109375" style="8" customWidth="1"/>
    <col min="7420" max="7420" width="4.85546875" style="8" customWidth="1"/>
    <col min="7421" max="7421" width="5.5703125" style="8" customWidth="1"/>
    <col min="7422" max="7422" width="3.7109375" style="8" customWidth="1"/>
    <col min="7423" max="7423" width="22.140625" style="8" customWidth="1"/>
    <col min="7424" max="7425" width="19.28515625" style="8" customWidth="1"/>
    <col min="7426" max="7426" width="20.85546875" style="8" customWidth="1"/>
    <col min="7427" max="7427" width="20.28515625" style="8" customWidth="1"/>
    <col min="7428" max="7428" width="17.7109375" style="8" customWidth="1"/>
    <col min="7429" max="7429" width="23.140625" style="8" customWidth="1"/>
    <col min="7430" max="7430" width="21.140625" style="8" customWidth="1"/>
    <col min="7431" max="7432" width="18.7109375" style="8" customWidth="1"/>
    <col min="7433" max="7433" width="16" style="8" customWidth="1"/>
    <col min="7434" max="7435" width="15.5703125" style="8" customWidth="1"/>
    <col min="7436" max="7436" width="13.85546875" style="8" customWidth="1"/>
    <col min="7437" max="7437" width="14.7109375" style="8" customWidth="1"/>
    <col min="7438" max="7438" width="14.42578125" style="8" customWidth="1"/>
    <col min="7439" max="7439" width="13.5703125" style="8" customWidth="1"/>
    <col min="7440" max="7440" width="18.140625" style="8" customWidth="1"/>
    <col min="7441" max="7442" width="18.28515625" style="8" customWidth="1"/>
    <col min="7443" max="7443" width="11.7109375" style="8" bestFit="1" customWidth="1"/>
    <col min="7444" max="7671" width="9.140625" style="8"/>
    <col min="7672" max="7672" width="4.28515625" style="8" customWidth="1"/>
    <col min="7673" max="7673" width="27.28515625" style="8" customWidth="1"/>
    <col min="7674" max="7674" width="19.7109375" style="8" customWidth="1"/>
    <col min="7675" max="7675" width="17.7109375" style="8" customWidth="1"/>
    <col min="7676" max="7676" width="4.85546875" style="8" customWidth="1"/>
    <col min="7677" max="7677" width="5.5703125" style="8" customWidth="1"/>
    <col min="7678" max="7678" width="3.7109375" style="8" customWidth="1"/>
    <col min="7679" max="7679" width="22.140625" style="8" customWidth="1"/>
    <col min="7680" max="7681" width="19.28515625" style="8" customWidth="1"/>
    <col min="7682" max="7682" width="20.85546875" style="8" customWidth="1"/>
    <col min="7683" max="7683" width="20.28515625" style="8" customWidth="1"/>
    <col min="7684" max="7684" width="17.7109375" style="8" customWidth="1"/>
    <col min="7685" max="7685" width="23.140625" style="8" customWidth="1"/>
    <col min="7686" max="7686" width="21.140625" style="8" customWidth="1"/>
    <col min="7687" max="7688" width="18.7109375" style="8" customWidth="1"/>
    <col min="7689" max="7689" width="16" style="8" customWidth="1"/>
    <col min="7690" max="7691" width="15.5703125" style="8" customWidth="1"/>
    <col min="7692" max="7692" width="13.85546875" style="8" customWidth="1"/>
    <col min="7693" max="7693" width="14.7109375" style="8" customWidth="1"/>
    <col min="7694" max="7694" width="14.42578125" style="8" customWidth="1"/>
    <col min="7695" max="7695" width="13.5703125" style="8" customWidth="1"/>
    <col min="7696" max="7696" width="18.140625" style="8" customWidth="1"/>
    <col min="7697" max="7698" width="18.28515625" style="8" customWidth="1"/>
    <col min="7699" max="7699" width="11.7109375" style="8" bestFit="1" customWidth="1"/>
    <col min="7700" max="7927" width="9.140625" style="8"/>
    <col min="7928" max="7928" width="4.28515625" style="8" customWidth="1"/>
    <col min="7929" max="7929" width="27.28515625" style="8" customWidth="1"/>
    <col min="7930" max="7930" width="19.7109375" style="8" customWidth="1"/>
    <col min="7931" max="7931" width="17.7109375" style="8" customWidth="1"/>
    <col min="7932" max="7932" width="4.85546875" style="8" customWidth="1"/>
    <col min="7933" max="7933" width="5.5703125" style="8" customWidth="1"/>
    <col min="7934" max="7934" width="3.7109375" style="8" customWidth="1"/>
    <col min="7935" max="7935" width="22.140625" style="8" customWidth="1"/>
    <col min="7936" max="7937" width="19.28515625" style="8" customWidth="1"/>
    <col min="7938" max="7938" width="20.85546875" style="8" customWidth="1"/>
    <col min="7939" max="7939" width="20.28515625" style="8" customWidth="1"/>
    <col min="7940" max="7940" width="17.7109375" style="8" customWidth="1"/>
    <col min="7941" max="7941" width="23.140625" style="8" customWidth="1"/>
    <col min="7942" max="7942" width="21.140625" style="8" customWidth="1"/>
    <col min="7943" max="7944" width="18.7109375" style="8" customWidth="1"/>
    <col min="7945" max="7945" width="16" style="8" customWidth="1"/>
    <col min="7946" max="7947" width="15.5703125" style="8" customWidth="1"/>
    <col min="7948" max="7948" width="13.85546875" style="8" customWidth="1"/>
    <col min="7949" max="7949" width="14.7109375" style="8" customWidth="1"/>
    <col min="7950" max="7950" width="14.42578125" style="8" customWidth="1"/>
    <col min="7951" max="7951" width="13.5703125" style="8" customWidth="1"/>
    <col min="7952" max="7952" width="18.140625" style="8" customWidth="1"/>
    <col min="7953" max="7954" width="18.28515625" style="8" customWidth="1"/>
    <col min="7955" max="7955" width="11.7109375" style="8" bestFit="1" customWidth="1"/>
    <col min="7956" max="8183" width="9.140625" style="8"/>
    <col min="8184" max="8184" width="4.28515625" style="8" customWidth="1"/>
    <col min="8185" max="8185" width="27.28515625" style="8" customWidth="1"/>
    <col min="8186" max="8186" width="19.7109375" style="8" customWidth="1"/>
    <col min="8187" max="8187" width="17.7109375" style="8" customWidth="1"/>
    <col min="8188" max="8188" width="4.85546875" style="8" customWidth="1"/>
    <col min="8189" max="8189" width="5.5703125" style="8" customWidth="1"/>
    <col min="8190" max="8190" width="3.7109375" style="8" customWidth="1"/>
    <col min="8191" max="8191" width="22.140625" style="8" customWidth="1"/>
    <col min="8192" max="8193" width="19.28515625" style="8" customWidth="1"/>
    <col min="8194" max="8194" width="20.85546875" style="8" customWidth="1"/>
    <col min="8195" max="8195" width="20.28515625" style="8" customWidth="1"/>
    <col min="8196" max="8196" width="17.7109375" style="8" customWidth="1"/>
    <col min="8197" max="8197" width="23.140625" style="8" customWidth="1"/>
    <col min="8198" max="8198" width="21.140625" style="8" customWidth="1"/>
    <col min="8199" max="8200" width="18.7109375" style="8" customWidth="1"/>
    <col min="8201" max="8201" width="16" style="8" customWidth="1"/>
    <col min="8202" max="8203" width="15.5703125" style="8" customWidth="1"/>
    <col min="8204" max="8204" width="13.85546875" style="8" customWidth="1"/>
    <col min="8205" max="8205" width="14.7109375" style="8" customWidth="1"/>
    <col min="8206" max="8206" width="14.42578125" style="8" customWidth="1"/>
    <col min="8207" max="8207" width="13.5703125" style="8" customWidth="1"/>
    <col min="8208" max="8208" width="18.140625" style="8" customWidth="1"/>
    <col min="8209" max="8210" width="18.28515625" style="8" customWidth="1"/>
    <col min="8211" max="8211" width="11.7109375" style="8" bestFit="1" customWidth="1"/>
    <col min="8212" max="8439" width="9.140625" style="8"/>
    <col min="8440" max="8440" width="4.28515625" style="8" customWidth="1"/>
    <col min="8441" max="8441" width="27.28515625" style="8" customWidth="1"/>
    <col min="8442" max="8442" width="19.7109375" style="8" customWidth="1"/>
    <col min="8443" max="8443" width="17.7109375" style="8" customWidth="1"/>
    <col min="8444" max="8444" width="4.85546875" style="8" customWidth="1"/>
    <col min="8445" max="8445" width="5.5703125" style="8" customWidth="1"/>
    <col min="8446" max="8446" width="3.7109375" style="8" customWidth="1"/>
    <col min="8447" max="8447" width="22.140625" style="8" customWidth="1"/>
    <col min="8448" max="8449" width="19.28515625" style="8" customWidth="1"/>
    <col min="8450" max="8450" width="20.85546875" style="8" customWidth="1"/>
    <col min="8451" max="8451" width="20.28515625" style="8" customWidth="1"/>
    <col min="8452" max="8452" width="17.7109375" style="8" customWidth="1"/>
    <col min="8453" max="8453" width="23.140625" style="8" customWidth="1"/>
    <col min="8454" max="8454" width="21.140625" style="8" customWidth="1"/>
    <col min="8455" max="8456" width="18.7109375" style="8" customWidth="1"/>
    <col min="8457" max="8457" width="16" style="8" customWidth="1"/>
    <col min="8458" max="8459" width="15.5703125" style="8" customWidth="1"/>
    <col min="8460" max="8460" width="13.85546875" style="8" customWidth="1"/>
    <col min="8461" max="8461" width="14.7109375" style="8" customWidth="1"/>
    <col min="8462" max="8462" width="14.42578125" style="8" customWidth="1"/>
    <col min="8463" max="8463" width="13.5703125" style="8" customWidth="1"/>
    <col min="8464" max="8464" width="18.140625" style="8" customWidth="1"/>
    <col min="8465" max="8466" width="18.28515625" style="8" customWidth="1"/>
    <col min="8467" max="8467" width="11.7109375" style="8" bestFit="1" customWidth="1"/>
    <col min="8468" max="8695" width="9.140625" style="8"/>
    <col min="8696" max="8696" width="4.28515625" style="8" customWidth="1"/>
    <col min="8697" max="8697" width="27.28515625" style="8" customWidth="1"/>
    <col min="8698" max="8698" width="19.7109375" style="8" customWidth="1"/>
    <col min="8699" max="8699" width="17.7109375" style="8" customWidth="1"/>
    <col min="8700" max="8700" width="4.85546875" style="8" customWidth="1"/>
    <col min="8701" max="8701" width="5.5703125" style="8" customWidth="1"/>
    <col min="8702" max="8702" width="3.7109375" style="8" customWidth="1"/>
    <col min="8703" max="8703" width="22.140625" style="8" customWidth="1"/>
    <col min="8704" max="8705" width="19.28515625" style="8" customWidth="1"/>
    <col min="8706" max="8706" width="20.85546875" style="8" customWidth="1"/>
    <col min="8707" max="8707" width="20.28515625" style="8" customWidth="1"/>
    <col min="8708" max="8708" width="17.7109375" style="8" customWidth="1"/>
    <col min="8709" max="8709" width="23.140625" style="8" customWidth="1"/>
    <col min="8710" max="8710" width="21.140625" style="8" customWidth="1"/>
    <col min="8711" max="8712" width="18.7109375" style="8" customWidth="1"/>
    <col min="8713" max="8713" width="16" style="8" customWidth="1"/>
    <col min="8714" max="8715" width="15.5703125" style="8" customWidth="1"/>
    <col min="8716" max="8716" width="13.85546875" style="8" customWidth="1"/>
    <col min="8717" max="8717" width="14.7109375" style="8" customWidth="1"/>
    <col min="8718" max="8718" width="14.42578125" style="8" customWidth="1"/>
    <col min="8719" max="8719" width="13.5703125" style="8" customWidth="1"/>
    <col min="8720" max="8720" width="18.140625" style="8" customWidth="1"/>
    <col min="8721" max="8722" width="18.28515625" style="8" customWidth="1"/>
    <col min="8723" max="8723" width="11.7109375" style="8" bestFit="1" customWidth="1"/>
    <col min="8724" max="8951" width="9.140625" style="8"/>
    <col min="8952" max="8952" width="4.28515625" style="8" customWidth="1"/>
    <col min="8953" max="8953" width="27.28515625" style="8" customWidth="1"/>
    <col min="8954" max="8954" width="19.7109375" style="8" customWidth="1"/>
    <col min="8955" max="8955" width="17.7109375" style="8" customWidth="1"/>
    <col min="8956" max="8956" width="4.85546875" style="8" customWidth="1"/>
    <col min="8957" max="8957" width="5.5703125" style="8" customWidth="1"/>
    <col min="8958" max="8958" width="3.7109375" style="8" customWidth="1"/>
    <col min="8959" max="8959" width="22.140625" style="8" customWidth="1"/>
    <col min="8960" max="8961" width="19.28515625" style="8" customWidth="1"/>
    <col min="8962" max="8962" width="20.85546875" style="8" customWidth="1"/>
    <col min="8963" max="8963" width="20.28515625" style="8" customWidth="1"/>
    <col min="8964" max="8964" width="17.7109375" style="8" customWidth="1"/>
    <col min="8965" max="8965" width="23.140625" style="8" customWidth="1"/>
    <col min="8966" max="8966" width="21.140625" style="8" customWidth="1"/>
    <col min="8967" max="8968" width="18.7109375" style="8" customWidth="1"/>
    <col min="8969" max="8969" width="16" style="8" customWidth="1"/>
    <col min="8970" max="8971" width="15.5703125" style="8" customWidth="1"/>
    <col min="8972" max="8972" width="13.85546875" style="8" customWidth="1"/>
    <col min="8973" max="8973" width="14.7109375" style="8" customWidth="1"/>
    <col min="8974" max="8974" width="14.42578125" style="8" customWidth="1"/>
    <col min="8975" max="8975" width="13.5703125" style="8" customWidth="1"/>
    <col min="8976" max="8976" width="18.140625" style="8" customWidth="1"/>
    <col min="8977" max="8978" width="18.28515625" style="8" customWidth="1"/>
    <col min="8979" max="8979" width="11.7109375" style="8" bestFit="1" customWidth="1"/>
    <col min="8980" max="9207" width="9.140625" style="8"/>
    <col min="9208" max="9208" width="4.28515625" style="8" customWidth="1"/>
    <col min="9209" max="9209" width="27.28515625" style="8" customWidth="1"/>
    <col min="9210" max="9210" width="19.7109375" style="8" customWidth="1"/>
    <col min="9211" max="9211" width="17.7109375" style="8" customWidth="1"/>
    <col min="9212" max="9212" width="4.85546875" style="8" customWidth="1"/>
    <col min="9213" max="9213" width="5.5703125" style="8" customWidth="1"/>
    <col min="9214" max="9214" width="3.7109375" style="8" customWidth="1"/>
    <col min="9215" max="9215" width="22.140625" style="8" customWidth="1"/>
    <col min="9216" max="9217" width="19.28515625" style="8" customWidth="1"/>
    <col min="9218" max="9218" width="20.85546875" style="8" customWidth="1"/>
    <col min="9219" max="9219" width="20.28515625" style="8" customWidth="1"/>
    <col min="9220" max="9220" width="17.7109375" style="8" customWidth="1"/>
    <col min="9221" max="9221" width="23.140625" style="8" customWidth="1"/>
    <col min="9222" max="9222" width="21.140625" style="8" customWidth="1"/>
    <col min="9223" max="9224" width="18.7109375" style="8" customWidth="1"/>
    <col min="9225" max="9225" width="16" style="8" customWidth="1"/>
    <col min="9226" max="9227" width="15.5703125" style="8" customWidth="1"/>
    <col min="9228" max="9228" width="13.85546875" style="8" customWidth="1"/>
    <col min="9229" max="9229" width="14.7109375" style="8" customWidth="1"/>
    <col min="9230" max="9230" width="14.42578125" style="8" customWidth="1"/>
    <col min="9231" max="9231" width="13.5703125" style="8" customWidth="1"/>
    <col min="9232" max="9232" width="18.140625" style="8" customWidth="1"/>
    <col min="9233" max="9234" width="18.28515625" style="8" customWidth="1"/>
    <col min="9235" max="9235" width="11.7109375" style="8" bestFit="1" customWidth="1"/>
    <col min="9236" max="9463" width="9.140625" style="8"/>
    <col min="9464" max="9464" width="4.28515625" style="8" customWidth="1"/>
    <col min="9465" max="9465" width="27.28515625" style="8" customWidth="1"/>
    <col min="9466" max="9466" width="19.7109375" style="8" customWidth="1"/>
    <col min="9467" max="9467" width="17.7109375" style="8" customWidth="1"/>
    <col min="9468" max="9468" width="4.85546875" style="8" customWidth="1"/>
    <col min="9469" max="9469" width="5.5703125" style="8" customWidth="1"/>
    <col min="9470" max="9470" width="3.7109375" style="8" customWidth="1"/>
    <col min="9471" max="9471" width="22.140625" style="8" customWidth="1"/>
    <col min="9472" max="9473" width="19.28515625" style="8" customWidth="1"/>
    <col min="9474" max="9474" width="20.85546875" style="8" customWidth="1"/>
    <col min="9475" max="9475" width="20.28515625" style="8" customWidth="1"/>
    <col min="9476" max="9476" width="17.7109375" style="8" customWidth="1"/>
    <col min="9477" max="9477" width="23.140625" style="8" customWidth="1"/>
    <col min="9478" max="9478" width="21.140625" style="8" customWidth="1"/>
    <col min="9479" max="9480" width="18.7109375" style="8" customWidth="1"/>
    <col min="9481" max="9481" width="16" style="8" customWidth="1"/>
    <col min="9482" max="9483" width="15.5703125" style="8" customWidth="1"/>
    <col min="9484" max="9484" width="13.85546875" style="8" customWidth="1"/>
    <col min="9485" max="9485" width="14.7109375" style="8" customWidth="1"/>
    <col min="9486" max="9486" width="14.42578125" style="8" customWidth="1"/>
    <col min="9487" max="9487" width="13.5703125" style="8" customWidth="1"/>
    <col min="9488" max="9488" width="18.140625" style="8" customWidth="1"/>
    <col min="9489" max="9490" width="18.28515625" style="8" customWidth="1"/>
    <col min="9491" max="9491" width="11.7109375" style="8" bestFit="1" customWidth="1"/>
    <col min="9492" max="9719" width="9.140625" style="8"/>
    <col min="9720" max="9720" width="4.28515625" style="8" customWidth="1"/>
    <col min="9721" max="9721" width="27.28515625" style="8" customWidth="1"/>
    <col min="9722" max="9722" width="19.7109375" style="8" customWidth="1"/>
    <col min="9723" max="9723" width="17.7109375" style="8" customWidth="1"/>
    <col min="9724" max="9724" width="4.85546875" style="8" customWidth="1"/>
    <col min="9725" max="9725" width="5.5703125" style="8" customWidth="1"/>
    <col min="9726" max="9726" width="3.7109375" style="8" customWidth="1"/>
    <col min="9727" max="9727" width="22.140625" style="8" customWidth="1"/>
    <col min="9728" max="9729" width="19.28515625" style="8" customWidth="1"/>
    <col min="9730" max="9730" width="20.85546875" style="8" customWidth="1"/>
    <col min="9731" max="9731" width="20.28515625" style="8" customWidth="1"/>
    <col min="9732" max="9732" width="17.7109375" style="8" customWidth="1"/>
    <col min="9733" max="9733" width="23.140625" style="8" customWidth="1"/>
    <col min="9734" max="9734" width="21.140625" style="8" customWidth="1"/>
    <col min="9735" max="9736" width="18.7109375" style="8" customWidth="1"/>
    <col min="9737" max="9737" width="16" style="8" customWidth="1"/>
    <col min="9738" max="9739" width="15.5703125" style="8" customWidth="1"/>
    <col min="9740" max="9740" width="13.85546875" style="8" customWidth="1"/>
    <col min="9741" max="9741" width="14.7109375" style="8" customWidth="1"/>
    <col min="9742" max="9742" width="14.42578125" style="8" customWidth="1"/>
    <col min="9743" max="9743" width="13.5703125" style="8" customWidth="1"/>
    <col min="9744" max="9744" width="18.140625" style="8" customWidth="1"/>
    <col min="9745" max="9746" width="18.28515625" style="8" customWidth="1"/>
    <col min="9747" max="9747" width="11.7109375" style="8" bestFit="1" customWidth="1"/>
    <col min="9748" max="9975" width="9.140625" style="8"/>
    <col min="9976" max="9976" width="4.28515625" style="8" customWidth="1"/>
    <col min="9977" max="9977" width="27.28515625" style="8" customWidth="1"/>
    <col min="9978" max="9978" width="19.7109375" style="8" customWidth="1"/>
    <col min="9979" max="9979" width="17.7109375" style="8" customWidth="1"/>
    <col min="9980" max="9980" width="4.85546875" style="8" customWidth="1"/>
    <col min="9981" max="9981" width="5.5703125" style="8" customWidth="1"/>
    <col min="9982" max="9982" width="3.7109375" style="8" customWidth="1"/>
    <col min="9983" max="9983" width="22.140625" style="8" customWidth="1"/>
    <col min="9984" max="9985" width="19.28515625" style="8" customWidth="1"/>
    <col min="9986" max="9986" width="20.85546875" style="8" customWidth="1"/>
    <col min="9987" max="9987" width="20.28515625" style="8" customWidth="1"/>
    <col min="9988" max="9988" width="17.7109375" style="8" customWidth="1"/>
    <col min="9989" max="9989" width="23.140625" style="8" customWidth="1"/>
    <col min="9990" max="9990" width="21.140625" style="8" customWidth="1"/>
    <col min="9991" max="9992" width="18.7109375" style="8" customWidth="1"/>
    <col min="9993" max="9993" width="16" style="8" customWidth="1"/>
    <col min="9994" max="9995" width="15.5703125" style="8" customWidth="1"/>
    <col min="9996" max="9996" width="13.85546875" style="8" customWidth="1"/>
    <col min="9997" max="9997" width="14.7109375" style="8" customWidth="1"/>
    <col min="9998" max="9998" width="14.42578125" style="8" customWidth="1"/>
    <col min="9999" max="9999" width="13.5703125" style="8" customWidth="1"/>
    <col min="10000" max="10000" width="18.140625" style="8" customWidth="1"/>
    <col min="10001" max="10002" width="18.28515625" style="8" customWidth="1"/>
    <col min="10003" max="10003" width="11.7109375" style="8" bestFit="1" customWidth="1"/>
    <col min="10004" max="10231" width="9.140625" style="8"/>
    <col min="10232" max="10232" width="4.28515625" style="8" customWidth="1"/>
    <col min="10233" max="10233" width="27.28515625" style="8" customWidth="1"/>
    <col min="10234" max="10234" width="19.7109375" style="8" customWidth="1"/>
    <col min="10235" max="10235" width="17.7109375" style="8" customWidth="1"/>
    <col min="10236" max="10236" width="4.85546875" style="8" customWidth="1"/>
    <col min="10237" max="10237" width="5.5703125" style="8" customWidth="1"/>
    <col min="10238" max="10238" width="3.7109375" style="8" customWidth="1"/>
    <col min="10239" max="10239" width="22.140625" style="8" customWidth="1"/>
    <col min="10240" max="10241" width="19.28515625" style="8" customWidth="1"/>
    <col min="10242" max="10242" width="20.85546875" style="8" customWidth="1"/>
    <col min="10243" max="10243" width="20.28515625" style="8" customWidth="1"/>
    <col min="10244" max="10244" width="17.7109375" style="8" customWidth="1"/>
    <col min="10245" max="10245" width="23.140625" style="8" customWidth="1"/>
    <col min="10246" max="10246" width="21.140625" style="8" customWidth="1"/>
    <col min="10247" max="10248" width="18.7109375" style="8" customWidth="1"/>
    <col min="10249" max="10249" width="16" style="8" customWidth="1"/>
    <col min="10250" max="10251" width="15.5703125" style="8" customWidth="1"/>
    <col min="10252" max="10252" width="13.85546875" style="8" customWidth="1"/>
    <col min="10253" max="10253" width="14.7109375" style="8" customWidth="1"/>
    <col min="10254" max="10254" width="14.42578125" style="8" customWidth="1"/>
    <col min="10255" max="10255" width="13.5703125" style="8" customWidth="1"/>
    <col min="10256" max="10256" width="18.140625" style="8" customWidth="1"/>
    <col min="10257" max="10258" width="18.28515625" style="8" customWidth="1"/>
    <col min="10259" max="10259" width="11.7109375" style="8" bestFit="1" customWidth="1"/>
    <col min="10260" max="10487" width="9.140625" style="8"/>
    <col min="10488" max="10488" width="4.28515625" style="8" customWidth="1"/>
    <col min="10489" max="10489" width="27.28515625" style="8" customWidth="1"/>
    <col min="10490" max="10490" width="19.7109375" style="8" customWidth="1"/>
    <col min="10491" max="10491" width="17.7109375" style="8" customWidth="1"/>
    <col min="10492" max="10492" width="4.85546875" style="8" customWidth="1"/>
    <col min="10493" max="10493" width="5.5703125" style="8" customWidth="1"/>
    <col min="10494" max="10494" width="3.7109375" style="8" customWidth="1"/>
    <col min="10495" max="10495" width="22.140625" style="8" customWidth="1"/>
    <col min="10496" max="10497" width="19.28515625" style="8" customWidth="1"/>
    <col min="10498" max="10498" width="20.85546875" style="8" customWidth="1"/>
    <col min="10499" max="10499" width="20.28515625" style="8" customWidth="1"/>
    <col min="10500" max="10500" width="17.7109375" style="8" customWidth="1"/>
    <col min="10501" max="10501" width="23.140625" style="8" customWidth="1"/>
    <col min="10502" max="10502" width="21.140625" style="8" customWidth="1"/>
    <col min="10503" max="10504" width="18.7109375" style="8" customWidth="1"/>
    <col min="10505" max="10505" width="16" style="8" customWidth="1"/>
    <col min="10506" max="10507" width="15.5703125" style="8" customWidth="1"/>
    <col min="10508" max="10508" width="13.85546875" style="8" customWidth="1"/>
    <col min="10509" max="10509" width="14.7109375" style="8" customWidth="1"/>
    <col min="10510" max="10510" width="14.42578125" style="8" customWidth="1"/>
    <col min="10511" max="10511" width="13.5703125" style="8" customWidth="1"/>
    <col min="10512" max="10512" width="18.140625" style="8" customWidth="1"/>
    <col min="10513" max="10514" width="18.28515625" style="8" customWidth="1"/>
    <col min="10515" max="10515" width="11.7109375" style="8" bestFit="1" customWidth="1"/>
    <col min="10516" max="10743" width="9.140625" style="8"/>
    <col min="10744" max="10744" width="4.28515625" style="8" customWidth="1"/>
    <col min="10745" max="10745" width="27.28515625" style="8" customWidth="1"/>
    <col min="10746" max="10746" width="19.7109375" style="8" customWidth="1"/>
    <col min="10747" max="10747" width="17.7109375" style="8" customWidth="1"/>
    <col min="10748" max="10748" width="4.85546875" style="8" customWidth="1"/>
    <col min="10749" max="10749" width="5.5703125" style="8" customWidth="1"/>
    <col min="10750" max="10750" width="3.7109375" style="8" customWidth="1"/>
    <col min="10751" max="10751" width="22.140625" style="8" customWidth="1"/>
    <col min="10752" max="10753" width="19.28515625" style="8" customWidth="1"/>
    <col min="10754" max="10754" width="20.85546875" style="8" customWidth="1"/>
    <col min="10755" max="10755" width="20.28515625" style="8" customWidth="1"/>
    <col min="10756" max="10756" width="17.7109375" style="8" customWidth="1"/>
    <col min="10757" max="10757" width="23.140625" style="8" customWidth="1"/>
    <col min="10758" max="10758" width="21.140625" style="8" customWidth="1"/>
    <col min="10759" max="10760" width="18.7109375" style="8" customWidth="1"/>
    <col min="10761" max="10761" width="16" style="8" customWidth="1"/>
    <col min="10762" max="10763" width="15.5703125" style="8" customWidth="1"/>
    <col min="10764" max="10764" width="13.85546875" style="8" customWidth="1"/>
    <col min="10765" max="10765" width="14.7109375" style="8" customWidth="1"/>
    <col min="10766" max="10766" width="14.42578125" style="8" customWidth="1"/>
    <col min="10767" max="10767" width="13.5703125" style="8" customWidth="1"/>
    <col min="10768" max="10768" width="18.140625" style="8" customWidth="1"/>
    <col min="10769" max="10770" width="18.28515625" style="8" customWidth="1"/>
    <col min="10771" max="10771" width="11.7109375" style="8" bestFit="1" customWidth="1"/>
    <col min="10772" max="10999" width="9.140625" style="8"/>
    <col min="11000" max="11000" width="4.28515625" style="8" customWidth="1"/>
    <col min="11001" max="11001" width="27.28515625" style="8" customWidth="1"/>
    <col min="11002" max="11002" width="19.7109375" style="8" customWidth="1"/>
    <col min="11003" max="11003" width="17.7109375" style="8" customWidth="1"/>
    <col min="11004" max="11004" width="4.85546875" style="8" customWidth="1"/>
    <col min="11005" max="11005" width="5.5703125" style="8" customWidth="1"/>
    <col min="11006" max="11006" width="3.7109375" style="8" customWidth="1"/>
    <col min="11007" max="11007" width="22.140625" style="8" customWidth="1"/>
    <col min="11008" max="11009" width="19.28515625" style="8" customWidth="1"/>
    <col min="11010" max="11010" width="20.85546875" style="8" customWidth="1"/>
    <col min="11011" max="11011" width="20.28515625" style="8" customWidth="1"/>
    <col min="11012" max="11012" width="17.7109375" style="8" customWidth="1"/>
    <col min="11013" max="11013" width="23.140625" style="8" customWidth="1"/>
    <col min="11014" max="11014" width="21.140625" style="8" customWidth="1"/>
    <col min="11015" max="11016" width="18.7109375" style="8" customWidth="1"/>
    <col min="11017" max="11017" width="16" style="8" customWidth="1"/>
    <col min="11018" max="11019" width="15.5703125" style="8" customWidth="1"/>
    <col min="11020" max="11020" width="13.85546875" style="8" customWidth="1"/>
    <col min="11021" max="11021" width="14.7109375" style="8" customWidth="1"/>
    <col min="11022" max="11022" width="14.42578125" style="8" customWidth="1"/>
    <col min="11023" max="11023" width="13.5703125" style="8" customWidth="1"/>
    <col min="11024" max="11024" width="18.140625" style="8" customWidth="1"/>
    <col min="11025" max="11026" width="18.28515625" style="8" customWidth="1"/>
    <col min="11027" max="11027" width="11.7109375" style="8" bestFit="1" customWidth="1"/>
    <col min="11028" max="11255" width="9.140625" style="8"/>
    <col min="11256" max="11256" width="4.28515625" style="8" customWidth="1"/>
    <col min="11257" max="11257" width="27.28515625" style="8" customWidth="1"/>
    <col min="11258" max="11258" width="19.7109375" style="8" customWidth="1"/>
    <col min="11259" max="11259" width="17.7109375" style="8" customWidth="1"/>
    <col min="11260" max="11260" width="4.85546875" style="8" customWidth="1"/>
    <col min="11261" max="11261" width="5.5703125" style="8" customWidth="1"/>
    <col min="11262" max="11262" width="3.7109375" style="8" customWidth="1"/>
    <col min="11263" max="11263" width="22.140625" style="8" customWidth="1"/>
    <col min="11264" max="11265" width="19.28515625" style="8" customWidth="1"/>
    <col min="11266" max="11266" width="20.85546875" style="8" customWidth="1"/>
    <col min="11267" max="11267" width="20.28515625" style="8" customWidth="1"/>
    <col min="11268" max="11268" width="17.7109375" style="8" customWidth="1"/>
    <col min="11269" max="11269" width="23.140625" style="8" customWidth="1"/>
    <col min="11270" max="11270" width="21.140625" style="8" customWidth="1"/>
    <col min="11271" max="11272" width="18.7109375" style="8" customWidth="1"/>
    <col min="11273" max="11273" width="16" style="8" customWidth="1"/>
    <col min="11274" max="11275" width="15.5703125" style="8" customWidth="1"/>
    <col min="11276" max="11276" width="13.85546875" style="8" customWidth="1"/>
    <col min="11277" max="11277" width="14.7109375" style="8" customWidth="1"/>
    <col min="11278" max="11278" width="14.42578125" style="8" customWidth="1"/>
    <col min="11279" max="11279" width="13.5703125" style="8" customWidth="1"/>
    <col min="11280" max="11280" width="18.140625" style="8" customWidth="1"/>
    <col min="11281" max="11282" width="18.28515625" style="8" customWidth="1"/>
    <col min="11283" max="11283" width="11.7109375" style="8" bestFit="1" customWidth="1"/>
    <col min="11284" max="11511" width="9.140625" style="8"/>
    <col min="11512" max="11512" width="4.28515625" style="8" customWidth="1"/>
    <col min="11513" max="11513" width="27.28515625" style="8" customWidth="1"/>
    <col min="11514" max="11514" width="19.7109375" style="8" customWidth="1"/>
    <col min="11515" max="11515" width="17.7109375" style="8" customWidth="1"/>
    <col min="11516" max="11516" width="4.85546875" style="8" customWidth="1"/>
    <col min="11517" max="11517" width="5.5703125" style="8" customWidth="1"/>
    <col min="11518" max="11518" width="3.7109375" style="8" customWidth="1"/>
    <col min="11519" max="11519" width="22.140625" style="8" customWidth="1"/>
    <col min="11520" max="11521" width="19.28515625" style="8" customWidth="1"/>
    <col min="11522" max="11522" width="20.85546875" style="8" customWidth="1"/>
    <col min="11523" max="11523" width="20.28515625" style="8" customWidth="1"/>
    <col min="11524" max="11524" width="17.7109375" style="8" customWidth="1"/>
    <col min="11525" max="11525" width="23.140625" style="8" customWidth="1"/>
    <col min="11526" max="11526" width="21.140625" style="8" customWidth="1"/>
    <col min="11527" max="11528" width="18.7109375" style="8" customWidth="1"/>
    <col min="11529" max="11529" width="16" style="8" customWidth="1"/>
    <col min="11530" max="11531" width="15.5703125" style="8" customWidth="1"/>
    <col min="11532" max="11532" width="13.85546875" style="8" customWidth="1"/>
    <col min="11533" max="11533" width="14.7109375" style="8" customWidth="1"/>
    <col min="11534" max="11534" width="14.42578125" style="8" customWidth="1"/>
    <col min="11535" max="11535" width="13.5703125" style="8" customWidth="1"/>
    <col min="11536" max="11536" width="18.140625" style="8" customWidth="1"/>
    <col min="11537" max="11538" width="18.28515625" style="8" customWidth="1"/>
    <col min="11539" max="11539" width="11.7109375" style="8" bestFit="1" customWidth="1"/>
    <col min="11540" max="11767" width="9.140625" style="8"/>
    <col min="11768" max="11768" width="4.28515625" style="8" customWidth="1"/>
    <col min="11769" max="11769" width="27.28515625" style="8" customWidth="1"/>
    <col min="11770" max="11770" width="19.7109375" style="8" customWidth="1"/>
    <col min="11771" max="11771" width="17.7109375" style="8" customWidth="1"/>
    <col min="11772" max="11772" width="4.85546875" style="8" customWidth="1"/>
    <col min="11773" max="11773" width="5.5703125" style="8" customWidth="1"/>
    <col min="11774" max="11774" width="3.7109375" style="8" customWidth="1"/>
    <col min="11775" max="11775" width="22.140625" style="8" customWidth="1"/>
    <col min="11776" max="11777" width="19.28515625" style="8" customWidth="1"/>
    <col min="11778" max="11778" width="20.85546875" style="8" customWidth="1"/>
    <col min="11779" max="11779" width="20.28515625" style="8" customWidth="1"/>
    <col min="11780" max="11780" width="17.7109375" style="8" customWidth="1"/>
    <col min="11781" max="11781" width="23.140625" style="8" customWidth="1"/>
    <col min="11782" max="11782" width="21.140625" style="8" customWidth="1"/>
    <col min="11783" max="11784" width="18.7109375" style="8" customWidth="1"/>
    <col min="11785" max="11785" width="16" style="8" customWidth="1"/>
    <col min="11786" max="11787" width="15.5703125" style="8" customWidth="1"/>
    <col min="11788" max="11788" width="13.85546875" style="8" customWidth="1"/>
    <col min="11789" max="11789" width="14.7109375" style="8" customWidth="1"/>
    <col min="11790" max="11790" width="14.42578125" style="8" customWidth="1"/>
    <col min="11791" max="11791" width="13.5703125" style="8" customWidth="1"/>
    <col min="11792" max="11792" width="18.140625" style="8" customWidth="1"/>
    <col min="11793" max="11794" width="18.28515625" style="8" customWidth="1"/>
    <col min="11795" max="11795" width="11.7109375" style="8" bestFit="1" customWidth="1"/>
    <col min="11796" max="12023" width="9.140625" style="8"/>
    <col min="12024" max="12024" width="4.28515625" style="8" customWidth="1"/>
    <col min="12025" max="12025" width="27.28515625" style="8" customWidth="1"/>
    <col min="12026" max="12026" width="19.7109375" style="8" customWidth="1"/>
    <col min="12027" max="12027" width="17.7109375" style="8" customWidth="1"/>
    <col min="12028" max="12028" width="4.85546875" style="8" customWidth="1"/>
    <col min="12029" max="12029" width="5.5703125" style="8" customWidth="1"/>
    <col min="12030" max="12030" width="3.7109375" style="8" customWidth="1"/>
    <col min="12031" max="12031" width="22.140625" style="8" customWidth="1"/>
    <col min="12032" max="12033" width="19.28515625" style="8" customWidth="1"/>
    <col min="12034" max="12034" width="20.85546875" style="8" customWidth="1"/>
    <col min="12035" max="12035" width="20.28515625" style="8" customWidth="1"/>
    <col min="12036" max="12036" width="17.7109375" style="8" customWidth="1"/>
    <col min="12037" max="12037" width="23.140625" style="8" customWidth="1"/>
    <col min="12038" max="12038" width="21.140625" style="8" customWidth="1"/>
    <col min="12039" max="12040" width="18.7109375" style="8" customWidth="1"/>
    <col min="12041" max="12041" width="16" style="8" customWidth="1"/>
    <col min="12042" max="12043" width="15.5703125" style="8" customWidth="1"/>
    <col min="12044" max="12044" width="13.85546875" style="8" customWidth="1"/>
    <col min="12045" max="12045" width="14.7109375" style="8" customWidth="1"/>
    <col min="12046" max="12046" width="14.42578125" style="8" customWidth="1"/>
    <col min="12047" max="12047" width="13.5703125" style="8" customWidth="1"/>
    <col min="12048" max="12048" width="18.140625" style="8" customWidth="1"/>
    <col min="12049" max="12050" width="18.28515625" style="8" customWidth="1"/>
    <col min="12051" max="12051" width="11.7109375" style="8" bestFit="1" customWidth="1"/>
    <col min="12052" max="12279" width="9.140625" style="8"/>
    <col min="12280" max="12280" width="4.28515625" style="8" customWidth="1"/>
    <col min="12281" max="12281" width="27.28515625" style="8" customWidth="1"/>
    <col min="12282" max="12282" width="19.7109375" style="8" customWidth="1"/>
    <col min="12283" max="12283" width="17.7109375" style="8" customWidth="1"/>
    <col min="12284" max="12284" width="4.85546875" style="8" customWidth="1"/>
    <col min="12285" max="12285" width="5.5703125" style="8" customWidth="1"/>
    <col min="12286" max="12286" width="3.7109375" style="8" customWidth="1"/>
    <col min="12287" max="12287" width="22.140625" style="8" customWidth="1"/>
    <col min="12288" max="12289" width="19.28515625" style="8" customWidth="1"/>
    <col min="12290" max="12290" width="20.85546875" style="8" customWidth="1"/>
    <col min="12291" max="12291" width="20.28515625" style="8" customWidth="1"/>
    <col min="12292" max="12292" width="17.7109375" style="8" customWidth="1"/>
    <col min="12293" max="12293" width="23.140625" style="8" customWidth="1"/>
    <col min="12294" max="12294" width="21.140625" style="8" customWidth="1"/>
    <col min="12295" max="12296" width="18.7109375" style="8" customWidth="1"/>
    <col min="12297" max="12297" width="16" style="8" customWidth="1"/>
    <col min="12298" max="12299" width="15.5703125" style="8" customWidth="1"/>
    <col min="12300" max="12300" width="13.85546875" style="8" customWidth="1"/>
    <col min="12301" max="12301" width="14.7109375" style="8" customWidth="1"/>
    <col min="12302" max="12302" width="14.42578125" style="8" customWidth="1"/>
    <col min="12303" max="12303" width="13.5703125" style="8" customWidth="1"/>
    <col min="12304" max="12304" width="18.140625" style="8" customWidth="1"/>
    <col min="12305" max="12306" width="18.28515625" style="8" customWidth="1"/>
    <col min="12307" max="12307" width="11.7109375" style="8" bestFit="1" customWidth="1"/>
    <col min="12308" max="12535" width="9.140625" style="8"/>
    <col min="12536" max="12536" width="4.28515625" style="8" customWidth="1"/>
    <col min="12537" max="12537" width="27.28515625" style="8" customWidth="1"/>
    <col min="12538" max="12538" width="19.7109375" style="8" customWidth="1"/>
    <col min="12539" max="12539" width="17.7109375" style="8" customWidth="1"/>
    <col min="12540" max="12540" width="4.85546875" style="8" customWidth="1"/>
    <col min="12541" max="12541" width="5.5703125" style="8" customWidth="1"/>
    <col min="12542" max="12542" width="3.7109375" style="8" customWidth="1"/>
    <col min="12543" max="12543" width="22.140625" style="8" customWidth="1"/>
    <col min="12544" max="12545" width="19.28515625" style="8" customWidth="1"/>
    <col min="12546" max="12546" width="20.85546875" style="8" customWidth="1"/>
    <col min="12547" max="12547" width="20.28515625" style="8" customWidth="1"/>
    <col min="12548" max="12548" width="17.7109375" style="8" customWidth="1"/>
    <col min="12549" max="12549" width="23.140625" style="8" customWidth="1"/>
    <col min="12550" max="12550" width="21.140625" style="8" customWidth="1"/>
    <col min="12551" max="12552" width="18.7109375" style="8" customWidth="1"/>
    <col min="12553" max="12553" width="16" style="8" customWidth="1"/>
    <col min="12554" max="12555" width="15.5703125" style="8" customWidth="1"/>
    <col min="12556" max="12556" width="13.85546875" style="8" customWidth="1"/>
    <col min="12557" max="12557" width="14.7109375" style="8" customWidth="1"/>
    <col min="12558" max="12558" width="14.42578125" style="8" customWidth="1"/>
    <col min="12559" max="12559" width="13.5703125" style="8" customWidth="1"/>
    <col min="12560" max="12560" width="18.140625" style="8" customWidth="1"/>
    <col min="12561" max="12562" width="18.28515625" style="8" customWidth="1"/>
    <col min="12563" max="12563" width="11.7109375" style="8" bestFit="1" customWidth="1"/>
    <col min="12564" max="12791" width="9.140625" style="8"/>
    <col min="12792" max="12792" width="4.28515625" style="8" customWidth="1"/>
    <col min="12793" max="12793" width="27.28515625" style="8" customWidth="1"/>
    <col min="12794" max="12794" width="19.7109375" style="8" customWidth="1"/>
    <col min="12795" max="12795" width="17.7109375" style="8" customWidth="1"/>
    <col min="12796" max="12796" width="4.85546875" style="8" customWidth="1"/>
    <col min="12797" max="12797" width="5.5703125" style="8" customWidth="1"/>
    <col min="12798" max="12798" width="3.7109375" style="8" customWidth="1"/>
    <col min="12799" max="12799" width="22.140625" style="8" customWidth="1"/>
    <col min="12800" max="12801" width="19.28515625" style="8" customWidth="1"/>
    <col min="12802" max="12802" width="20.85546875" style="8" customWidth="1"/>
    <col min="12803" max="12803" width="20.28515625" style="8" customWidth="1"/>
    <col min="12804" max="12804" width="17.7109375" style="8" customWidth="1"/>
    <col min="12805" max="12805" width="23.140625" style="8" customWidth="1"/>
    <col min="12806" max="12806" width="21.140625" style="8" customWidth="1"/>
    <col min="12807" max="12808" width="18.7109375" style="8" customWidth="1"/>
    <col min="12809" max="12809" width="16" style="8" customWidth="1"/>
    <col min="12810" max="12811" width="15.5703125" style="8" customWidth="1"/>
    <col min="12812" max="12812" width="13.85546875" style="8" customWidth="1"/>
    <col min="12813" max="12813" width="14.7109375" style="8" customWidth="1"/>
    <col min="12814" max="12814" width="14.42578125" style="8" customWidth="1"/>
    <col min="12815" max="12815" width="13.5703125" style="8" customWidth="1"/>
    <col min="12816" max="12816" width="18.140625" style="8" customWidth="1"/>
    <col min="12817" max="12818" width="18.28515625" style="8" customWidth="1"/>
    <col min="12819" max="12819" width="11.7109375" style="8" bestFit="1" customWidth="1"/>
    <col min="12820" max="13047" width="9.140625" style="8"/>
    <col min="13048" max="13048" width="4.28515625" style="8" customWidth="1"/>
    <col min="13049" max="13049" width="27.28515625" style="8" customWidth="1"/>
    <col min="13050" max="13050" width="19.7109375" style="8" customWidth="1"/>
    <col min="13051" max="13051" width="17.7109375" style="8" customWidth="1"/>
    <col min="13052" max="13052" width="4.85546875" style="8" customWidth="1"/>
    <col min="13053" max="13053" width="5.5703125" style="8" customWidth="1"/>
    <col min="13054" max="13054" width="3.7109375" style="8" customWidth="1"/>
    <col min="13055" max="13055" width="22.140625" style="8" customWidth="1"/>
    <col min="13056" max="13057" width="19.28515625" style="8" customWidth="1"/>
    <col min="13058" max="13058" width="20.85546875" style="8" customWidth="1"/>
    <col min="13059" max="13059" width="20.28515625" style="8" customWidth="1"/>
    <col min="13060" max="13060" width="17.7109375" style="8" customWidth="1"/>
    <col min="13061" max="13061" width="23.140625" style="8" customWidth="1"/>
    <col min="13062" max="13062" width="21.140625" style="8" customWidth="1"/>
    <col min="13063" max="13064" width="18.7109375" style="8" customWidth="1"/>
    <col min="13065" max="13065" width="16" style="8" customWidth="1"/>
    <col min="13066" max="13067" width="15.5703125" style="8" customWidth="1"/>
    <col min="13068" max="13068" width="13.85546875" style="8" customWidth="1"/>
    <col min="13069" max="13069" width="14.7109375" style="8" customWidth="1"/>
    <col min="13070" max="13070" width="14.42578125" style="8" customWidth="1"/>
    <col min="13071" max="13071" width="13.5703125" style="8" customWidth="1"/>
    <col min="13072" max="13072" width="18.140625" style="8" customWidth="1"/>
    <col min="13073" max="13074" width="18.28515625" style="8" customWidth="1"/>
    <col min="13075" max="13075" width="11.7109375" style="8" bestFit="1" customWidth="1"/>
    <col min="13076" max="13303" width="9.140625" style="8"/>
    <col min="13304" max="13304" width="4.28515625" style="8" customWidth="1"/>
    <col min="13305" max="13305" width="27.28515625" style="8" customWidth="1"/>
    <col min="13306" max="13306" width="19.7109375" style="8" customWidth="1"/>
    <col min="13307" max="13307" width="17.7109375" style="8" customWidth="1"/>
    <col min="13308" max="13308" width="4.85546875" style="8" customWidth="1"/>
    <col min="13309" max="13309" width="5.5703125" style="8" customWidth="1"/>
    <col min="13310" max="13310" width="3.7109375" style="8" customWidth="1"/>
    <col min="13311" max="13311" width="22.140625" style="8" customWidth="1"/>
    <col min="13312" max="13313" width="19.28515625" style="8" customWidth="1"/>
    <col min="13314" max="13314" width="20.85546875" style="8" customWidth="1"/>
    <col min="13315" max="13315" width="20.28515625" style="8" customWidth="1"/>
    <col min="13316" max="13316" width="17.7109375" style="8" customWidth="1"/>
    <col min="13317" max="13317" width="23.140625" style="8" customWidth="1"/>
    <col min="13318" max="13318" width="21.140625" style="8" customWidth="1"/>
    <col min="13319" max="13320" width="18.7109375" style="8" customWidth="1"/>
    <col min="13321" max="13321" width="16" style="8" customWidth="1"/>
    <col min="13322" max="13323" width="15.5703125" style="8" customWidth="1"/>
    <col min="13324" max="13324" width="13.85546875" style="8" customWidth="1"/>
    <col min="13325" max="13325" width="14.7109375" style="8" customWidth="1"/>
    <col min="13326" max="13326" width="14.42578125" style="8" customWidth="1"/>
    <col min="13327" max="13327" width="13.5703125" style="8" customWidth="1"/>
    <col min="13328" max="13328" width="18.140625" style="8" customWidth="1"/>
    <col min="13329" max="13330" width="18.28515625" style="8" customWidth="1"/>
    <col min="13331" max="13331" width="11.7109375" style="8" bestFit="1" customWidth="1"/>
    <col min="13332" max="13559" width="9.140625" style="8"/>
    <col min="13560" max="13560" width="4.28515625" style="8" customWidth="1"/>
    <col min="13561" max="13561" width="27.28515625" style="8" customWidth="1"/>
    <col min="13562" max="13562" width="19.7109375" style="8" customWidth="1"/>
    <col min="13563" max="13563" width="17.7109375" style="8" customWidth="1"/>
    <col min="13564" max="13564" width="4.85546875" style="8" customWidth="1"/>
    <col min="13565" max="13565" width="5.5703125" style="8" customWidth="1"/>
    <col min="13566" max="13566" width="3.7109375" style="8" customWidth="1"/>
    <col min="13567" max="13567" width="22.140625" style="8" customWidth="1"/>
    <col min="13568" max="13569" width="19.28515625" style="8" customWidth="1"/>
    <col min="13570" max="13570" width="20.85546875" style="8" customWidth="1"/>
    <col min="13571" max="13571" width="20.28515625" style="8" customWidth="1"/>
    <col min="13572" max="13572" width="17.7109375" style="8" customWidth="1"/>
    <col min="13573" max="13573" width="23.140625" style="8" customWidth="1"/>
    <col min="13574" max="13574" width="21.140625" style="8" customWidth="1"/>
    <col min="13575" max="13576" width="18.7109375" style="8" customWidth="1"/>
    <col min="13577" max="13577" width="16" style="8" customWidth="1"/>
    <col min="13578" max="13579" width="15.5703125" style="8" customWidth="1"/>
    <col min="13580" max="13580" width="13.85546875" style="8" customWidth="1"/>
    <col min="13581" max="13581" width="14.7109375" style="8" customWidth="1"/>
    <col min="13582" max="13582" width="14.42578125" style="8" customWidth="1"/>
    <col min="13583" max="13583" width="13.5703125" style="8" customWidth="1"/>
    <col min="13584" max="13584" width="18.140625" style="8" customWidth="1"/>
    <col min="13585" max="13586" width="18.28515625" style="8" customWidth="1"/>
    <col min="13587" max="13587" width="11.7109375" style="8" bestFit="1" customWidth="1"/>
    <col min="13588" max="13815" width="9.140625" style="8"/>
    <col min="13816" max="13816" width="4.28515625" style="8" customWidth="1"/>
    <col min="13817" max="13817" width="27.28515625" style="8" customWidth="1"/>
    <col min="13818" max="13818" width="19.7109375" style="8" customWidth="1"/>
    <col min="13819" max="13819" width="17.7109375" style="8" customWidth="1"/>
    <col min="13820" max="13820" width="4.85546875" style="8" customWidth="1"/>
    <col min="13821" max="13821" width="5.5703125" style="8" customWidth="1"/>
    <col min="13822" max="13822" width="3.7109375" style="8" customWidth="1"/>
    <col min="13823" max="13823" width="22.140625" style="8" customWidth="1"/>
    <col min="13824" max="13825" width="19.28515625" style="8" customWidth="1"/>
    <col min="13826" max="13826" width="20.85546875" style="8" customWidth="1"/>
    <col min="13827" max="13827" width="20.28515625" style="8" customWidth="1"/>
    <col min="13828" max="13828" width="17.7109375" style="8" customWidth="1"/>
    <col min="13829" max="13829" width="23.140625" style="8" customWidth="1"/>
    <col min="13830" max="13830" width="21.140625" style="8" customWidth="1"/>
    <col min="13831" max="13832" width="18.7109375" style="8" customWidth="1"/>
    <col min="13833" max="13833" width="16" style="8" customWidth="1"/>
    <col min="13834" max="13835" width="15.5703125" style="8" customWidth="1"/>
    <col min="13836" max="13836" width="13.85546875" style="8" customWidth="1"/>
    <col min="13837" max="13837" width="14.7109375" style="8" customWidth="1"/>
    <col min="13838" max="13838" width="14.42578125" style="8" customWidth="1"/>
    <col min="13839" max="13839" width="13.5703125" style="8" customWidth="1"/>
    <col min="13840" max="13840" width="18.140625" style="8" customWidth="1"/>
    <col min="13841" max="13842" width="18.28515625" style="8" customWidth="1"/>
    <col min="13843" max="13843" width="11.7109375" style="8" bestFit="1" customWidth="1"/>
    <col min="13844" max="14071" width="9.140625" style="8"/>
    <col min="14072" max="14072" width="4.28515625" style="8" customWidth="1"/>
    <col min="14073" max="14073" width="27.28515625" style="8" customWidth="1"/>
    <col min="14074" max="14074" width="19.7109375" style="8" customWidth="1"/>
    <col min="14075" max="14075" width="17.7109375" style="8" customWidth="1"/>
    <col min="14076" max="14076" width="4.85546875" style="8" customWidth="1"/>
    <col min="14077" max="14077" width="5.5703125" style="8" customWidth="1"/>
    <col min="14078" max="14078" width="3.7109375" style="8" customWidth="1"/>
    <col min="14079" max="14079" width="22.140625" style="8" customWidth="1"/>
    <col min="14080" max="14081" width="19.28515625" style="8" customWidth="1"/>
    <col min="14082" max="14082" width="20.85546875" style="8" customWidth="1"/>
    <col min="14083" max="14083" width="20.28515625" style="8" customWidth="1"/>
    <col min="14084" max="14084" width="17.7109375" style="8" customWidth="1"/>
    <col min="14085" max="14085" width="23.140625" style="8" customWidth="1"/>
    <col min="14086" max="14086" width="21.140625" style="8" customWidth="1"/>
    <col min="14087" max="14088" width="18.7109375" style="8" customWidth="1"/>
    <col min="14089" max="14089" width="16" style="8" customWidth="1"/>
    <col min="14090" max="14091" width="15.5703125" style="8" customWidth="1"/>
    <col min="14092" max="14092" width="13.85546875" style="8" customWidth="1"/>
    <col min="14093" max="14093" width="14.7109375" style="8" customWidth="1"/>
    <col min="14094" max="14094" width="14.42578125" style="8" customWidth="1"/>
    <col min="14095" max="14095" width="13.5703125" style="8" customWidth="1"/>
    <col min="14096" max="14096" width="18.140625" style="8" customWidth="1"/>
    <col min="14097" max="14098" width="18.28515625" style="8" customWidth="1"/>
    <col min="14099" max="14099" width="11.7109375" style="8" bestFit="1" customWidth="1"/>
    <col min="14100" max="14327" width="9.140625" style="8"/>
    <col min="14328" max="14328" width="4.28515625" style="8" customWidth="1"/>
    <col min="14329" max="14329" width="27.28515625" style="8" customWidth="1"/>
    <col min="14330" max="14330" width="19.7109375" style="8" customWidth="1"/>
    <col min="14331" max="14331" width="17.7109375" style="8" customWidth="1"/>
    <col min="14332" max="14332" width="4.85546875" style="8" customWidth="1"/>
    <col min="14333" max="14333" width="5.5703125" style="8" customWidth="1"/>
    <col min="14334" max="14334" width="3.7109375" style="8" customWidth="1"/>
    <col min="14335" max="14335" width="22.140625" style="8" customWidth="1"/>
    <col min="14336" max="14337" width="19.28515625" style="8" customWidth="1"/>
    <col min="14338" max="14338" width="20.85546875" style="8" customWidth="1"/>
    <col min="14339" max="14339" width="20.28515625" style="8" customWidth="1"/>
    <col min="14340" max="14340" width="17.7109375" style="8" customWidth="1"/>
    <col min="14341" max="14341" width="23.140625" style="8" customWidth="1"/>
    <col min="14342" max="14342" width="21.140625" style="8" customWidth="1"/>
    <col min="14343" max="14344" width="18.7109375" style="8" customWidth="1"/>
    <col min="14345" max="14345" width="16" style="8" customWidth="1"/>
    <col min="14346" max="14347" width="15.5703125" style="8" customWidth="1"/>
    <col min="14348" max="14348" width="13.85546875" style="8" customWidth="1"/>
    <col min="14349" max="14349" width="14.7109375" style="8" customWidth="1"/>
    <col min="14350" max="14350" width="14.42578125" style="8" customWidth="1"/>
    <col min="14351" max="14351" width="13.5703125" style="8" customWidth="1"/>
    <col min="14352" max="14352" width="18.140625" style="8" customWidth="1"/>
    <col min="14353" max="14354" width="18.28515625" style="8" customWidth="1"/>
    <col min="14355" max="14355" width="11.7109375" style="8" bestFit="1" customWidth="1"/>
    <col min="14356" max="14583" width="9.140625" style="8"/>
    <col min="14584" max="14584" width="4.28515625" style="8" customWidth="1"/>
    <col min="14585" max="14585" width="27.28515625" style="8" customWidth="1"/>
    <col min="14586" max="14586" width="19.7109375" style="8" customWidth="1"/>
    <col min="14587" max="14587" width="17.7109375" style="8" customWidth="1"/>
    <col min="14588" max="14588" width="4.85546875" style="8" customWidth="1"/>
    <col min="14589" max="14589" width="5.5703125" style="8" customWidth="1"/>
    <col min="14590" max="14590" width="3.7109375" style="8" customWidth="1"/>
    <col min="14591" max="14591" width="22.140625" style="8" customWidth="1"/>
    <col min="14592" max="14593" width="19.28515625" style="8" customWidth="1"/>
    <col min="14594" max="14594" width="20.85546875" style="8" customWidth="1"/>
    <col min="14595" max="14595" width="20.28515625" style="8" customWidth="1"/>
    <col min="14596" max="14596" width="17.7109375" style="8" customWidth="1"/>
    <col min="14597" max="14597" width="23.140625" style="8" customWidth="1"/>
    <col min="14598" max="14598" width="21.140625" style="8" customWidth="1"/>
    <col min="14599" max="14600" width="18.7109375" style="8" customWidth="1"/>
    <col min="14601" max="14601" width="16" style="8" customWidth="1"/>
    <col min="14602" max="14603" width="15.5703125" style="8" customWidth="1"/>
    <col min="14604" max="14604" width="13.85546875" style="8" customWidth="1"/>
    <col min="14605" max="14605" width="14.7109375" style="8" customWidth="1"/>
    <col min="14606" max="14606" width="14.42578125" style="8" customWidth="1"/>
    <col min="14607" max="14607" width="13.5703125" style="8" customWidth="1"/>
    <col min="14608" max="14608" width="18.140625" style="8" customWidth="1"/>
    <col min="14609" max="14610" width="18.28515625" style="8" customWidth="1"/>
    <col min="14611" max="14611" width="11.7109375" style="8" bestFit="1" customWidth="1"/>
    <col min="14612" max="14839" width="9.140625" style="8"/>
    <col min="14840" max="14840" width="4.28515625" style="8" customWidth="1"/>
    <col min="14841" max="14841" width="27.28515625" style="8" customWidth="1"/>
    <col min="14842" max="14842" width="19.7109375" style="8" customWidth="1"/>
    <col min="14843" max="14843" width="17.7109375" style="8" customWidth="1"/>
    <col min="14844" max="14844" width="4.85546875" style="8" customWidth="1"/>
    <col min="14845" max="14845" width="5.5703125" style="8" customWidth="1"/>
    <col min="14846" max="14846" width="3.7109375" style="8" customWidth="1"/>
    <col min="14847" max="14847" width="22.140625" style="8" customWidth="1"/>
    <col min="14848" max="14849" width="19.28515625" style="8" customWidth="1"/>
    <col min="14850" max="14850" width="20.85546875" style="8" customWidth="1"/>
    <col min="14851" max="14851" width="20.28515625" style="8" customWidth="1"/>
    <col min="14852" max="14852" width="17.7109375" style="8" customWidth="1"/>
    <col min="14853" max="14853" width="23.140625" style="8" customWidth="1"/>
    <col min="14854" max="14854" width="21.140625" style="8" customWidth="1"/>
    <col min="14855" max="14856" width="18.7109375" style="8" customWidth="1"/>
    <col min="14857" max="14857" width="16" style="8" customWidth="1"/>
    <col min="14858" max="14859" width="15.5703125" style="8" customWidth="1"/>
    <col min="14860" max="14860" width="13.85546875" style="8" customWidth="1"/>
    <col min="14861" max="14861" width="14.7109375" style="8" customWidth="1"/>
    <col min="14862" max="14862" width="14.42578125" style="8" customWidth="1"/>
    <col min="14863" max="14863" width="13.5703125" style="8" customWidth="1"/>
    <col min="14864" max="14864" width="18.140625" style="8" customWidth="1"/>
    <col min="14865" max="14866" width="18.28515625" style="8" customWidth="1"/>
    <col min="14867" max="14867" width="11.7109375" style="8" bestFit="1" customWidth="1"/>
    <col min="14868" max="15095" width="9.140625" style="8"/>
    <col min="15096" max="15096" width="4.28515625" style="8" customWidth="1"/>
    <col min="15097" max="15097" width="27.28515625" style="8" customWidth="1"/>
    <col min="15098" max="15098" width="19.7109375" style="8" customWidth="1"/>
    <col min="15099" max="15099" width="17.7109375" style="8" customWidth="1"/>
    <col min="15100" max="15100" width="4.85546875" style="8" customWidth="1"/>
    <col min="15101" max="15101" width="5.5703125" style="8" customWidth="1"/>
    <col min="15102" max="15102" width="3.7109375" style="8" customWidth="1"/>
    <col min="15103" max="15103" width="22.140625" style="8" customWidth="1"/>
    <col min="15104" max="15105" width="19.28515625" style="8" customWidth="1"/>
    <col min="15106" max="15106" width="20.85546875" style="8" customWidth="1"/>
    <col min="15107" max="15107" width="20.28515625" style="8" customWidth="1"/>
    <col min="15108" max="15108" width="17.7109375" style="8" customWidth="1"/>
    <col min="15109" max="15109" width="23.140625" style="8" customWidth="1"/>
    <col min="15110" max="15110" width="21.140625" style="8" customWidth="1"/>
    <col min="15111" max="15112" width="18.7109375" style="8" customWidth="1"/>
    <col min="15113" max="15113" width="16" style="8" customWidth="1"/>
    <col min="15114" max="15115" width="15.5703125" style="8" customWidth="1"/>
    <col min="15116" max="15116" width="13.85546875" style="8" customWidth="1"/>
    <col min="15117" max="15117" width="14.7109375" style="8" customWidth="1"/>
    <col min="15118" max="15118" width="14.42578125" style="8" customWidth="1"/>
    <col min="15119" max="15119" width="13.5703125" style="8" customWidth="1"/>
    <col min="15120" max="15120" width="18.140625" style="8" customWidth="1"/>
    <col min="15121" max="15122" width="18.28515625" style="8" customWidth="1"/>
    <col min="15123" max="15123" width="11.7109375" style="8" bestFit="1" customWidth="1"/>
    <col min="15124" max="15351" width="9.140625" style="8"/>
    <col min="15352" max="15352" width="4.28515625" style="8" customWidth="1"/>
    <col min="15353" max="15353" width="27.28515625" style="8" customWidth="1"/>
    <col min="15354" max="15354" width="19.7109375" style="8" customWidth="1"/>
    <col min="15355" max="15355" width="17.7109375" style="8" customWidth="1"/>
    <col min="15356" max="15356" width="4.85546875" style="8" customWidth="1"/>
    <col min="15357" max="15357" width="5.5703125" style="8" customWidth="1"/>
    <col min="15358" max="15358" width="3.7109375" style="8" customWidth="1"/>
    <col min="15359" max="15359" width="22.140625" style="8" customWidth="1"/>
    <col min="15360" max="15361" width="19.28515625" style="8" customWidth="1"/>
    <col min="15362" max="15362" width="20.85546875" style="8" customWidth="1"/>
    <col min="15363" max="15363" width="20.28515625" style="8" customWidth="1"/>
    <col min="15364" max="15364" width="17.7109375" style="8" customWidth="1"/>
    <col min="15365" max="15365" width="23.140625" style="8" customWidth="1"/>
    <col min="15366" max="15366" width="21.140625" style="8" customWidth="1"/>
    <col min="15367" max="15368" width="18.7109375" style="8" customWidth="1"/>
    <col min="15369" max="15369" width="16" style="8" customWidth="1"/>
    <col min="15370" max="15371" width="15.5703125" style="8" customWidth="1"/>
    <col min="15372" max="15372" width="13.85546875" style="8" customWidth="1"/>
    <col min="15373" max="15373" width="14.7109375" style="8" customWidth="1"/>
    <col min="15374" max="15374" width="14.42578125" style="8" customWidth="1"/>
    <col min="15375" max="15375" width="13.5703125" style="8" customWidth="1"/>
    <col min="15376" max="15376" width="18.140625" style="8" customWidth="1"/>
    <col min="15377" max="15378" width="18.28515625" style="8" customWidth="1"/>
    <col min="15379" max="15379" width="11.7109375" style="8" bestFit="1" customWidth="1"/>
    <col min="15380" max="15607" width="9.140625" style="8"/>
    <col min="15608" max="15608" width="4.28515625" style="8" customWidth="1"/>
    <col min="15609" max="15609" width="27.28515625" style="8" customWidth="1"/>
    <col min="15610" max="15610" width="19.7109375" style="8" customWidth="1"/>
    <col min="15611" max="15611" width="17.7109375" style="8" customWidth="1"/>
    <col min="15612" max="15612" width="4.85546875" style="8" customWidth="1"/>
    <col min="15613" max="15613" width="5.5703125" style="8" customWidth="1"/>
    <col min="15614" max="15614" width="3.7109375" style="8" customWidth="1"/>
    <col min="15615" max="15615" width="22.140625" style="8" customWidth="1"/>
    <col min="15616" max="15617" width="19.28515625" style="8" customWidth="1"/>
    <col min="15618" max="15618" width="20.85546875" style="8" customWidth="1"/>
    <col min="15619" max="15619" width="20.28515625" style="8" customWidth="1"/>
    <col min="15620" max="15620" width="17.7109375" style="8" customWidth="1"/>
    <col min="15621" max="15621" width="23.140625" style="8" customWidth="1"/>
    <col min="15622" max="15622" width="21.140625" style="8" customWidth="1"/>
    <col min="15623" max="15624" width="18.7109375" style="8" customWidth="1"/>
    <col min="15625" max="15625" width="16" style="8" customWidth="1"/>
    <col min="15626" max="15627" width="15.5703125" style="8" customWidth="1"/>
    <col min="15628" max="15628" width="13.85546875" style="8" customWidth="1"/>
    <col min="15629" max="15629" width="14.7109375" style="8" customWidth="1"/>
    <col min="15630" max="15630" width="14.42578125" style="8" customWidth="1"/>
    <col min="15631" max="15631" width="13.5703125" style="8" customWidth="1"/>
    <col min="15632" max="15632" width="18.140625" style="8" customWidth="1"/>
    <col min="15633" max="15634" width="18.28515625" style="8" customWidth="1"/>
    <col min="15635" max="15635" width="11.7109375" style="8" bestFit="1" customWidth="1"/>
    <col min="15636" max="15863" width="9.140625" style="8"/>
    <col min="15864" max="15864" width="4.28515625" style="8" customWidth="1"/>
    <col min="15865" max="15865" width="27.28515625" style="8" customWidth="1"/>
    <col min="15866" max="15866" width="19.7109375" style="8" customWidth="1"/>
    <col min="15867" max="15867" width="17.7109375" style="8" customWidth="1"/>
    <col min="15868" max="15868" width="4.85546875" style="8" customWidth="1"/>
    <col min="15869" max="15869" width="5.5703125" style="8" customWidth="1"/>
    <col min="15870" max="15870" width="3.7109375" style="8" customWidth="1"/>
    <col min="15871" max="15871" width="22.140625" style="8" customWidth="1"/>
    <col min="15872" max="15873" width="19.28515625" style="8" customWidth="1"/>
    <col min="15874" max="15874" width="20.85546875" style="8" customWidth="1"/>
    <col min="15875" max="15875" width="20.28515625" style="8" customWidth="1"/>
    <col min="15876" max="15876" width="17.7109375" style="8" customWidth="1"/>
    <col min="15877" max="15877" width="23.140625" style="8" customWidth="1"/>
    <col min="15878" max="15878" width="21.140625" style="8" customWidth="1"/>
    <col min="15879" max="15880" width="18.7109375" style="8" customWidth="1"/>
    <col min="15881" max="15881" width="16" style="8" customWidth="1"/>
    <col min="15882" max="15883" width="15.5703125" style="8" customWidth="1"/>
    <col min="15884" max="15884" width="13.85546875" style="8" customWidth="1"/>
    <col min="15885" max="15885" width="14.7109375" style="8" customWidth="1"/>
    <col min="15886" max="15886" width="14.42578125" style="8" customWidth="1"/>
    <col min="15887" max="15887" width="13.5703125" style="8" customWidth="1"/>
    <col min="15888" max="15888" width="18.140625" style="8" customWidth="1"/>
    <col min="15889" max="15890" width="18.28515625" style="8" customWidth="1"/>
    <col min="15891" max="15891" width="11.7109375" style="8" bestFit="1" customWidth="1"/>
    <col min="15892" max="16119" width="9.140625" style="8"/>
    <col min="16120" max="16120" width="4.28515625" style="8" customWidth="1"/>
    <col min="16121" max="16121" width="27.28515625" style="8" customWidth="1"/>
    <col min="16122" max="16122" width="19.7109375" style="8" customWidth="1"/>
    <col min="16123" max="16123" width="17.7109375" style="8" customWidth="1"/>
    <col min="16124" max="16124" width="4.85546875" style="8" customWidth="1"/>
    <col min="16125" max="16125" width="5.5703125" style="8" customWidth="1"/>
    <col min="16126" max="16126" width="3.7109375" style="8" customWidth="1"/>
    <col min="16127" max="16127" width="22.140625" style="8" customWidth="1"/>
    <col min="16128" max="16129" width="19.28515625" style="8" customWidth="1"/>
    <col min="16130" max="16130" width="20.85546875" style="8" customWidth="1"/>
    <col min="16131" max="16131" width="20.28515625" style="8" customWidth="1"/>
    <col min="16132" max="16132" width="17.7109375" style="8" customWidth="1"/>
    <col min="16133" max="16133" width="23.140625" style="8" customWidth="1"/>
    <col min="16134" max="16134" width="21.140625" style="8" customWidth="1"/>
    <col min="16135" max="16136" width="18.7109375" style="8" customWidth="1"/>
    <col min="16137" max="16137" width="16" style="8" customWidth="1"/>
    <col min="16138" max="16139" width="15.5703125" style="8" customWidth="1"/>
    <col min="16140" max="16140" width="13.85546875" style="8" customWidth="1"/>
    <col min="16141" max="16141" width="14.7109375" style="8" customWidth="1"/>
    <col min="16142" max="16142" width="14.42578125" style="8" customWidth="1"/>
    <col min="16143" max="16143" width="13.5703125" style="8" customWidth="1"/>
    <col min="16144" max="16144" width="18.140625" style="8" customWidth="1"/>
    <col min="16145" max="16146" width="18.28515625" style="8" customWidth="1"/>
    <col min="16147" max="16147" width="11.7109375" style="8" bestFit="1" customWidth="1"/>
    <col min="16148" max="16384" width="9.140625" style="8"/>
  </cols>
  <sheetData>
    <row r="1" spans="1:19" ht="48.75" customHeight="1" x14ac:dyDescent="0.2">
      <c r="B1" s="28"/>
      <c r="C1" s="146" t="s">
        <v>292</v>
      </c>
      <c r="D1" s="146"/>
      <c r="E1" s="146"/>
      <c r="F1" s="146"/>
      <c r="G1" s="62"/>
      <c r="H1" s="62"/>
      <c r="I1" s="62"/>
      <c r="J1" s="62"/>
      <c r="K1" s="28"/>
      <c r="L1" s="63"/>
      <c r="M1" s="63"/>
      <c r="N1" s="63"/>
      <c r="O1" s="64"/>
    </row>
    <row r="2" spans="1:19" ht="16.5" thickBot="1" x14ac:dyDescent="0.25">
      <c r="A2" s="30"/>
      <c r="B2" s="65"/>
      <c r="C2" s="65"/>
      <c r="D2" s="65"/>
      <c r="E2" s="65"/>
      <c r="F2" s="65"/>
      <c r="G2" s="65"/>
      <c r="H2" s="65"/>
      <c r="I2" s="65"/>
      <c r="J2" s="65"/>
      <c r="K2" s="30"/>
      <c r="L2" s="64"/>
      <c r="M2" s="64"/>
      <c r="N2" s="64"/>
      <c r="O2" s="64"/>
    </row>
    <row r="3" spans="1:19" s="66" customFormat="1" ht="39" customHeight="1" x14ac:dyDescent="0.2">
      <c r="A3" s="149" t="s">
        <v>248</v>
      </c>
      <c r="B3" s="151" t="s">
        <v>249</v>
      </c>
      <c r="C3" s="153" t="s">
        <v>293</v>
      </c>
      <c r="D3" s="154"/>
      <c r="E3" s="154"/>
      <c r="F3" s="147" t="s">
        <v>297</v>
      </c>
      <c r="G3" s="156" t="s">
        <v>278</v>
      </c>
      <c r="H3" s="157"/>
      <c r="I3" s="157"/>
      <c r="J3" s="157"/>
      <c r="K3" s="158"/>
      <c r="L3" s="165" t="s">
        <v>263</v>
      </c>
      <c r="M3" s="165"/>
      <c r="N3" s="165"/>
      <c r="O3" s="162" t="s">
        <v>299</v>
      </c>
    </row>
    <row r="4" spans="1:19" s="68" customFormat="1" ht="56.25" customHeight="1" x14ac:dyDescent="0.25">
      <c r="A4" s="150"/>
      <c r="B4" s="152"/>
      <c r="C4" s="155"/>
      <c r="D4" s="155"/>
      <c r="E4" s="155"/>
      <c r="F4" s="148"/>
      <c r="G4" s="159"/>
      <c r="H4" s="160"/>
      <c r="I4" s="160"/>
      <c r="J4" s="160"/>
      <c r="K4" s="161"/>
      <c r="L4" s="164" t="s">
        <v>265</v>
      </c>
      <c r="M4" s="164" t="s">
        <v>277</v>
      </c>
      <c r="N4" s="164" t="s">
        <v>298</v>
      </c>
      <c r="O4" s="163"/>
      <c r="P4" s="67"/>
      <c r="Q4" s="67"/>
      <c r="R4" s="67"/>
    </row>
    <row r="5" spans="1:19" s="70" customFormat="1" ht="125.25" customHeight="1" x14ac:dyDescent="0.25">
      <c r="A5" s="150"/>
      <c r="B5" s="152"/>
      <c r="C5" s="99" t="s">
        <v>294</v>
      </c>
      <c r="D5" s="99" t="s">
        <v>295</v>
      </c>
      <c r="E5" s="112" t="s">
        <v>296</v>
      </c>
      <c r="F5" s="148"/>
      <c r="G5" s="100" t="s">
        <v>308</v>
      </c>
      <c r="H5" s="101" t="s">
        <v>309</v>
      </c>
      <c r="I5" s="101" t="s">
        <v>310</v>
      </c>
      <c r="J5" s="101" t="s">
        <v>311</v>
      </c>
      <c r="K5" s="100" t="s">
        <v>312</v>
      </c>
      <c r="L5" s="164"/>
      <c r="M5" s="164"/>
      <c r="N5" s="164"/>
      <c r="O5" s="163"/>
      <c r="P5" s="69"/>
      <c r="Q5" s="69"/>
      <c r="R5" s="69"/>
    </row>
    <row r="6" spans="1:19" ht="15" x14ac:dyDescent="0.25">
      <c r="A6" s="22">
        <v>1</v>
      </c>
      <c r="B6" s="9" t="s">
        <v>1</v>
      </c>
      <c r="C6" s="110">
        <v>1457600</v>
      </c>
      <c r="D6" s="110">
        <v>78500</v>
      </c>
      <c r="E6" s="110">
        <v>1812800</v>
      </c>
      <c r="F6" s="85">
        <v>75</v>
      </c>
      <c r="G6" s="102">
        <v>22.521999999999998</v>
      </c>
      <c r="H6" s="102">
        <v>1.786</v>
      </c>
      <c r="I6" s="102">
        <v>2.76</v>
      </c>
      <c r="J6" s="102">
        <v>3.528</v>
      </c>
      <c r="K6" s="102">
        <v>9.4550000000000001</v>
      </c>
      <c r="L6" s="85">
        <v>3146</v>
      </c>
      <c r="M6" s="85">
        <v>3271</v>
      </c>
      <c r="N6" s="85">
        <v>3402</v>
      </c>
      <c r="O6" s="143">
        <v>9657</v>
      </c>
      <c r="P6" s="5"/>
      <c r="Q6" s="6"/>
      <c r="R6" s="6"/>
      <c r="S6" s="7"/>
    </row>
    <row r="7" spans="1:19" ht="15" x14ac:dyDescent="0.25">
      <c r="A7" s="22">
        <v>2</v>
      </c>
      <c r="B7" s="9" t="s">
        <v>4</v>
      </c>
      <c r="C7" s="110">
        <v>2755800</v>
      </c>
      <c r="D7" s="110">
        <v>203500</v>
      </c>
      <c r="E7" s="110">
        <v>4505400</v>
      </c>
      <c r="F7" s="85">
        <v>105</v>
      </c>
      <c r="G7" s="102">
        <v>40.247999999999998</v>
      </c>
      <c r="H7" s="102">
        <v>3.1909999999999998</v>
      </c>
      <c r="I7" s="102">
        <v>4.556</v>
      </c>
      <c r="J7" s="102">
        <v>5.9429999999999996</v>
      </c>
      <c r="K7" s="102">
        <v>32.581000000000003</v>
      </c>
      <c r="L7" s="85">
        <v>4591</v>
      </c>
      <c r="M7" s="85">
        <v>4776</v>
      </c>
      <c r="N7" s="85">
        <v>4967</v>
      </c>
      <c r="O7" s="143">
        <v>10035.799999999999</v>
      </c>
      <c r="P7" s="5"/>
      <c r="Q7" s="6"/>
      <c r="R7" s="6"/>
      <c r="S7" s="7"/>
    </row>
    <row r="8" spans="1:19" ht="15" x14ac:dyDescent="0.25">
      <c r="A8" s="22">
        <v>3</v>
      </c>
      <c r="B8" s="9" t="s">
        <v>79</v>
      </c>
      <c r="C8" s="110">
        <v>816200</v>
      </c>
      <c r="D8" s="110">
        <v>62600</v>
      </c>
      <c r="E8" s="110">
        <v>902800</v>
      </c>
      <c r="F8" s="85">
        <v>56</v>
      </c>
      <c r="G8" s="102">
        <v>10.731999999999999</v>
      </c>
      <c r="H8" s="102">
        <v>0.73799999999999999</v>
      </c>
      <c r="I8" s="102">
        <v>1.1890000000000001</v>
      </c>
      <c r="J8" s="102">
        <v>1.4910000000000001</v>
      </c>
      <c r="K8" s="102">
        <v>10.731999999999999</v>
      </c>
      <c r="L8" s="85">
        <v>2794</v>
      </c>
      <c r="M8" s="85">
        <v>2883</v>
      </c>
      <c r="N8" s="85">
        <v>2999</v>
      </c>
      <c r="O8" s="143">
        <v>9339.6</v>
      </c>
      <c r="P8" s="5"/>
      <c r="Q8" s="6"/>
      <c r="R8" s="6"/>
      <c r="S8" s="7"/>
    </row>
    <row r="9" spans="1:19" ht="15" x14ac:dyDescent="0.25">
      <c r="A9" s="22">
        <v>4</v>
      </c>
      <c r="B9" s="9" t="s">
        <v>6</v>
      </c>
      <c r="C9" s="110">
        <v>725900</v>
      </c>
      <c r="D9" s="110">
        <v>71900</v>
      </c>
      <c r="E9" s="110">
        <v>825200</v>
      </c>
      <c r="F9" s="85">
        <v>49</v>
      </c>
      <c r="G9" s="102">
        <v>9.3529999999999998</v>
      </c>
      <c r="H9" s="102">
        <v>0.77400000000000002</v>
      </c>
      <c r="I9" s="102">
        <v>0.97699999999999998</v>
      </c>
      <c r="J9" s="102">
        <v>1.32</v>
      </c>
      <c r="K9" s="102">
        <v>4.3689999999999998</v>
      </c>
      <c r="L9" s="85">
        <v>3173</v>
      </c>
      <c r="M9" s="85">
        <v>3304</v>
      </c>
      <c r="N9" s="85">
        <v>3436</v>
      </c>
      <c r="O9" s="143">
        <v>9144.1</v>
      </c>
      <c r="P9" s="5"/>
      <c r="Q9" s="6"/>
      <c r="R9" s="6"/>
      <c r="S9" s="7"/>
    </row>
    <row r="10" spans="1:19" ht="15" x14ac:dyDescent="0.25">
      <c r="A10" s="22">
        <v>5</v>
      </c>
      <c r="B10" s="9" t="s">
        <v>317</v>
      </c>
      <c r="C10" s="110">
        <v>958600</v>
      </c>
      <c r="D10" s="110">
        <v>38200</v>
      </c>
      <c r="E10" s="110">
        <v>1547000</v>
      </c>
      <c r="F10" s="85">
        <v>54</v>
      </c>
      <c r="G10" s="102">
        <v>13.260999999999999</v>
      </c>
      <c r="H10" s="102">
        <v>1.075</v>
      </c>
      <c r="I10" s="102">
        <v>1.478</v>
      </c>
      <c r="J10" s="102">
        <v>1.9319999999999999</v>
      </c>
      <c r="K10" s="102">
        <v>6.9139999999999997</v>
      </c>
      <c r="L10" s="85">
        <v>4315</v>
      </c>
      <c r="M10" s="85">
        <v>4645</v>
      </c>
      <c r="N10" s="85">
        <v>4831</v>
      </c>
      <c r="O10" s="143">
        <v>9318.6</v>
      </c>
      <c r="P10" s="5"/>
      <c r="Q10" s="6"/>
      <c r="R10" s="6"/>
      <c r="S10" s="7"/>
    </row>
    <row r="11" spans="1:19" ht="15" x14ac:dyDescent="0.25">
      <c r="A11" s="22">
        <v>6</v>
      </c>
      <c r="B11" s="9" t="s">
        <v>318</v>
      </c>
      <c r="C11" s="110">
        <v>1097100</v>
      </c>
      <c r="D11" s="110">
        <v>168100</v>
      </c>
      <c r="E11" s="110">
        <v>1531900</v>
      </c>
      <c r="F11" s="85">
        <v>46</v>
      </c>
      <c r="G11" s="102">
        <v>13.922000000000001</v>
      </c>
      <c r="H11" s="102">
        <v>1.1120000000000001</v>
      </c>
      <c r="I11" s="102">
        <v>1.6180000000000001</v>
      </c>
      <c r="J11" s="102">
        <v>2.081</v>
      </c>
      <c r="K11" s="102">
        <v>13.922000000000001</v>
      </c>
      <c r="L11" s="85">
        <v>3192</v>
      </c>
      <c r="M11" s="85">
        <v>3317</v>
      </c>
      <c r="N11" s="85">
        <v>3450</v>
      </c>
      <c r="O11" s="143">
        <v>9837.2999999999993</v>
      </c>
      <c r="P11" s="5"/>
      <c r="Q11" s="6"/>
      <c r="R11" s="6"/>
      <c r="S11" s="7"/>
    </row>
    <row r="12" spans="1:19" ht="15" x14ac:dyDescent="0.25">
      <c r="A12" s="22">
        <v>7</v>
      </c>
      <c r="B12" s="9" t="s">
        <v>7</v>
      </c>
      <c r="C12" s="110">
        <v>954200</v>
      </c>
      <c r="D12" s="110">
        <v>159500</v>
      </c>
      <c r="E12" s="110">
        <v>867200</v>
      </c>
      <c r="F12" s="85">
        <v>91</v>
      </c>
      <c r="G12" s="102">
        <v>11.840999999999999</v>
      </c>
      <c r="H12" s="102">
        <v>0.82</v>
      </c>
      <c r="I12" s="102">
        <v>1.075</v>
      </c>
      <c r="J12" s="102">
        <v>1.4039999999999999</v>
      </c>
      <c r="K12" s="102">
        <v>8.6539999999999999</v>
      </c>
      <c r="L12" s="85">
        <v>4846</v>
      </c>
      <c r="M12" s="85">
        <v>5032</v>
      </c>
      <c r="N12" s="85">
        <v>5233</v>
      </c>
      <c r="O12" s="143">
        <v>9904.7000000000007</v>
      </c>
      <c r="P12" s="5"/>
      <c r="Q12" s="6"/>
      <c r="R12" s="6"/>
      <c r="S12" s="7"/>
    </row>
    <row r="13" spans="1:19" ht="15" x14ac:dyDescent="0.25">
      <c r="A13" s="22">
        <v>8</v>
      </c>
      <c r="B13" s="9" t="s">
        <v>9</v>
      </c>
      <c r="C13" s="110">
        <v>806500</v>
      </c>
      <c r="D13" s="110">
        <v>75900</v>
      </c>
      <c r="E13" s="110">
        <v>1468700</v>
      </c>
      <c r="F13" s="85">
        <v>118</v>
      </c>
      <c r="G13" s="102">
        <v>17.016999999999999</v>
      </c>
      <c r="H13" s="102">
        <v>1.151</v>
      </c>
      <c r="I13" s="102">
        <v>1.7150000000000001</v>
      </c>
      <c r="J13" s="102">
        <v>2.1920000000000002</v>
      </c>
      <c r="K13" s="102">
        <v>11.938000000000001</v>
      </c>
      <c r="L13" s="85">
        <v>3524</v>
      </c>
      <c r="M13" s="85">
        <v>3671</v>
      </c>
      <c r="N13" s="85">
        <v>3818</v>
      </c>
      <c r="O13" s="143">
        <v>10062.799999999999</v>
      </c>
      <c r="P13" s="5"/>
      <c r="Q13" s="6"/>
      <c r="R13" s="6"/>
      <c r="S13" s="7"/>
    </row>
    <row r="14" spans="1:19" ht="15" x14ac:dyDescent="0.25">
      <c r="A14" s="22">
        <v>9</v>
      </c>
      <c r="B14" s="9" t="s">
        <v>10</v>
      </c>
      <c r="C14" s="110">
        <v>860100</v>
      </c>
      <c r="D14" s="110">
        <v>60300</v>
      </c>
      <c r="E14" s="110">
        <v>1592100</v>
      </c>
      <c r="F14" s="85">
        <v>138</v>
      </c>
      <c r="G14" s="102">
        <v>14.236000000000001</v>
      </c>
      <c r="H14" s="102">
        <v>1.044</v>
      </c>
      <c r="I14" s="102">
        <v>1.575</v>
      </c>
      <c r="J14" s="102">
        <v>1.992</v>
      </c>
      <c r="K14" s="102">
        <v>3.9769999999999999</v>
      </c>
      <c r="L14" s="85">
        <v>5324</v>
      </c>
      <c r="M14" s="85">
        <v>5522</v>
      </c>
      <c r="N14" s="85">
        <v>5743</v>
      </c>
      <c r="O14" s="143">
        <v>8930.5</v>
      </c>
      <c r="P14" s="5"/>
      <c r="Q14" s="6"/>
      <c r="R14" s="6"/>
      <c r="S14" s="7"/>
    </row>
    <row r="15" spans="1:19" ht="15" x14ac:dyDescent="0.25">
      <c r="A15" s="22">
        <v>10</v>
      </c>
      <c r="B15" s="9" t="s">
        <v>13</v>
      </c>
      <c r="C15" s="110">
        <v>852100</v>
      </c>
      <c r="D15" s="110">
        <v>41100</v>
      </c>
      <c r="E15" s="110">
        <v>1004600</v>
      </c>
      <c r="F15" s="85">
        <v>60</v>
      </c>
      <c r="G15" s="102">
        <v>14.851000000000001</v>
      </c>
      <c r="H15" s="102">
        <v>0.95099999999999996</v>
      </c>
      <c r="I15" s="102">
        <v>1.649</v>
      </c>
      <c r="J15" s="102">
        <v>2.0590000000000002</v>
      </c>
      <c r="K15" s="102">
        <v>8.718</v>
      </c>
      <c r="L15" s="85">
        <v>3448</v>
      </c>
      <c r="M15" s="85">
        <v>3596</v>
      </c>
      <c r="N15" s="85">
        <v>3739</v>
      </c>
      <c r="O15" s="143">
        <v>9615.2999999999993</v>
      </c>
      <c r="P15" s="5"/>
      <c r="Q15" s="6"/>
      <c r="R15" s="6"/>
      <c r="S15" s="7"/>
    </row>
    <row r="16" spans="1:19" ht="15" x14ac:dyDescent="0.25">
      <c r="A16" s="22">
        <v>11</v>
      </c>
      <c r="B16" s="9" t="s">
        <v>15</v>
      </c>
      <c r="C16" s="110">
        <v>1033500</v>
      </c>
      <c r="D16" s="110">
        <v>68700</v>
      </c>
      <c r="E16" s="110">
        <v>1933400</v>
      </c>
      <c r="F16" s="85">
        <v>58</v>
      </c>
      <c r="G16" s="102">
        <v>17.666</v>
      </c>
      <c r="H16" s="102">
        <v>1.3759999999999999</v>
      </c>
      <c r="I16" s="102">
        <v>1.859</v>
      </c>
      <c r="J16" s="102">
        <v>2.4039999999999999</v>
      </c>
      <c r="K16" s="102">
        <v>10.595000000000001</v>
      </c>
      <c r="L16" s="85">
        <v>3593</v>
      </c>
      <c r="M16" s="85">
        <v>3918</v>
      </c>
      <c r="N16" s="85">
        <v>4075</v>
      </c>
      <c r="O16" s="143">
        <v>9715.1</v>
      </c>
      <c r="P16" s="5"/>
      <c r="Q16" s="6"/>
      <c r="R16" s="6"/>
      <c r="S16" s="7"/>
    </row>
    <row r="17" spans="1:19" ht="15" x14ac:dyDescent="0.25">
      <c r="A17" s="22">
        <v>12</v>
      </c>
      <c r="B17" s="9" t="s">
        <v>16</v>
      </c>
      <c r="C17" s="110">
        <v>1115700</v>
      </c>
      <c r="D17" s="110">
        <v>57600</v>
      </c>
      <c r="E17" s="110">
        <v>1675500</v>
      </c>
      <c r="F17" s="85">
        <v>163</v>
      </c>
      <c r="G17" s="102">
        <v>19.3</v>
      </c>
      <c r="H17" s="102">
        <v>1.468</v>
      </c>
      <c r="I17" s="102">
        <v>2.1080000000000001</v>
      </c>
      <c r="J17" s="102">
        <v>2.6909999999999998</v>
      </c>
      <c r="K17" s="102">
        <v>13.305</v>
      </c>
      <c r="L17" s="85">
        <v>5596</v>
      </c>
      <c r="M17" s="85">
        <v>5819</v>
      </c>
      <c r="N17" s="85">
        <v>6052</v>
      </c>
      <c r="O17" s="143">
        <v>8514.2000000000007</v>
      </c>
      <c r="P17" s="5"/>
      <c r="Q17" s="6"/>
      <c r="R17" s="6"/>
      <c r="S17" s="7"/>
    </row>
    <row r="18" spans="1:19" ht="15" x14ac:dyDescent="0.25">
      <c r="A18" s="22">
        <v>13</v>
      </c>
      <c r="B18" s="9" t="s">
        <v>122</v>
      </c>
      <c r="C18" s="110">
        <v>730300</v>
      </c>
      <c r="D18" s="110">
        <v>40700</v>
      </c>
      <c r="E18" s="110">
        <v>978900</v>
      </c>
      <c r="F18" s="85">
        <v>67</v>
      </c>
      <c r="G18" s="102">
        <v>10.487</v>
      </c>
      <c r="H18" s="102">
        <v>0.70399999999999996</v>
      </c>
      <c r="I18" s="102">
        <v>1.028</v>
      </c>
      <c r="J18" s="102">
        <v>1.3380000000000001</v>
      </c>
      <c r="K18" s="102">
        <v>10.487</v>
      </c>
      <c r="L18" s="85">
        <v>4236</v>
      </c>
      <c r="M18" s="85">
        <v>4346</v>
      </c>
      <c r="N18" s="85">
        <v>4520</v>
      </c>
      <c r="O18" s="143">
        <v>9995.7999999999993</v>
      </c>
      <c r="P18" s="5"/>
      <c r="Q18" s="6"/>
      <c r="R18" s="6"/>
      <c r="S18" s="7"/>
    </row>
    <row r="19" spans="1:19" ht="15" x14ac:dyDescent="0.25">
      <c r="A19" s="22">
        <v>14</v>
      </c>
      <c r="B19" s="9" t="s">
        <v>18</v>
      </c>
      <c r="C19" s="110">
        <v>6019200</v>
      </c>
      <c r="D19" s="110">
        <v>535900</v>
      </c>
      <c r="E19" s="110">
        <v>4091900</v>
      </c>
      <c r="F19" s="85">
        <v>32</v>
      </c>
      <c r="G19" s="102">
        <v>57.962000000000003</v>
      </c>
      <c r="H19" s="102">
        <v>3.9609999999999999</v>
      </c>
      <c r="I19" s="102">
        <v>5.9790000000000001</v>
      </c>
      <c r="J19" s="102">
        <v>8.3190000000000008</v>
      </c>
      <c r="K19" s="102">
        <v>24.824000000000002</v>
      </c>
      <c r="L19" s="85">
        <v>2169</v>
      </c>
      <c r="M19" s="85">
        <v>2256</v>
      </c>
      <c r="N19" s="85">
        <v>2346</v>
      </c>
      <c r="O19" s="143">
        <v>9813.1</v>
      </c>
      <c r="P19" s="5"/>
      <c r="Q19" s="6"/>
      <c r="R19" s="6"/>
      <c r="S19" s="7"/>
    </row>
    <row r="20" spans="1:19" ht="15" x14ac:dyDescent="0.25">
      <c r="A20" s="22">
        <v>15</v>
      </c>
      <c r="B20" s="9" t="s">
        <v>26</v>
      </c>
      <c r="C20" s="110">
        <v>1704500</v>
      </c>
      <c r="D20" s="110">
        <v>146400</v>
      </c>
      <c r="E20" s="110">
        <v>1531700</v>
      </c>
      <c r="F20" s="85">
        <v>99</v>
      </c>
      <c r="G20" s="102">
        <v>20.352</v>
      </c>
      <c r="H20" s="102">
        <v>1.6839999999999999</v>
      </c>
      <c r="I20" s="102">
        <v>2.1829999999999998</v>
      </c>
      <c r="J20" s="102">
        <v>2.915</v>
      </c>
      <c r="K20" s="102">
        <v>16.428000000000001</v>
      </c>
      <c r="L20" s="85">
        <v>2071</v>
      </c>
      <c r="M20" s="85">
        <v>2164</v>
      </c>
      <c r="N20" s="85">
        <v>2251</v>
      </c>
      <c r="O20" s="143">
        <v>9883.1</v>
      </c>
      <c r="P20" s="5"/>
      <c r="Q20" s="6"/>
      <c r="R20" s="6"/>
      <c r="S20" s="7"/>
    </row>
    <row r="21" spans="1:19" ht="15" x14ac:dyDescent="0.25">
      <c r="A21" s="22">
        <v>16</v>
      </c>
      <c r="B21" s="9" t="s">
        <v>327</v>
      </c>
      <c r="C21" s="110">
        <v>1188200</v>
      </c>
      <c r="D21" s="110">
        <v>110800</v>
      </c>
      <c r="E21" s="110">
        <v>2777000</v>
      </c>
      <c r="F21" s="85">
        <v>45</v>
      </c>
      <c r="G21" s="102">
        <v>14.959</v>
      </c>
      <c r="H21" s="102">
        <v>1.123</v>
      </c>
      <c r="I21" s="102">
        <v>1.774</v>
      </c>
      <c r="J21" s="102">
        <v>2.214</v>
      </c>
      <c r="K21" s="102">
        <v>14.959</v>
      </c>
      <c r="L21" s="85">
        <v>2494</v>
      </c>
      <c r="M21" s="85">
        <v>2582</v>
      </c>
      <c r="N21" s="85">
        <v>2685</v>
      </c>
      <c r="O21" s="143">
        <v>9961</v>
      </c>
      <c r="P21" s="5"/>
      <c r="Q21" s="6"/>
      <c r="R21" s="6"/>
      <c r="S21" s="7"/>
    </row>
    <row r="22" spans="1:19" ht="15" x14ac:dyDescent="0.25">
      <c r="A22" s="22">
        <v>17</v>
      </c>
      <c r="B22" s="9" t="s">
        <v>28</v>
      </c>
      <c r="C22" s="110">
        <v>1047700</v>
      </c>
      <c r="D22" s="110">
        <v>115200</v>
      </c>
      <c r="E22" s="110">
        <v>1009400</v>
      </c>
      <c r="F22" s="85">
        <v>62</v>
      </c>
      <c r="G22" s="102">
        <v>11.167999999999999</v>
      </c>
      <c r="H22" s="102">
        <v>0.85399999999999998</v>
      </c>
      <c r="I22" s="102">
        <v>1.306</v>
      </c>
      <c r="J22" s="102">
        <v>1.726</v>
      </c>
      <c r="K22" s="102">
        <v>4.6319999999999997</v>
      </c>
      <c r="L22" s="85">
        <v>3170</v>
      </c>
      <c r="M22" s="85">
        <v>3297</v>
      </c>
      <c r="N22" s="85">
        <v>3429</v>
      </c>
      <c r="O22" s="143">
        <v>10301.1</v>
      </c>
      <c r="P22" s="5"/>
      <c r="Q22" s="6"/>
      <c r="R22" s="6"/>
      <c r="S22" s="7"/>
    </row>
    <row r="23" spans="1:19" ht="15" x14ac:dyDescent="0.25">
      <c r="A23" s="22">
        <v>18</v>
      </c>
      <c r="B23" s="9" t="s">
        <v>319</v>
      </c>
      <c r="C23" s="110">
        <v>1435000</v>
      </c>
      <c r="D23" s="110">
        <v>73200</v>
      </c>
      <c r="E23" s="110">
        <v>2767600</v>
      </c>
      <c r="F23" s="85">
        <v>184</v>
      </c>
      <c r="G23" s="102">
        <v>18.175999999999998</v>
      </c>
      <c r="H23" s="102">
        <v>1.5629999999999999</v>
      </c>
      <c r="I23" s="102">
        <v>2.1720000000000002</v>
      </c>
      <c r="J23" s="102">
        <v>2.8319999999999999</v>
      </c>
      <c r="K23" s="102">
        <v>11.206</v>
      </c>
      <c r="L23" s="85">
        <v>2468</v>
      </c>
      <c r="M23" s="85">
        <v>2562</v>
      </c>
      <c r="N23" s="85">
        <v>2664</v>
      </c>
      <c r="O23" s="143">
        <v>9743.7000000000007</v>
      </c>
      <c r="P23" s="5"/>
      <c r="Q23" s="6"/>
      <c r="R23" s="6"/>
      <c r="S23" s="7"/>
    </row>
    <row r="24" spans="1:19" ht="15" x14ac:dyDescent="0.25">
      <c r="A24" s="22">
        <v>19</v>
      </c>
      <c r="B24" s="9" t="s">
        <v>30</v>
      </c>
      <c r="C24" s="110">
        <v>1524500</v>
      </c>
      <c r="D24" s="110">
        <v>139100</v>
      </c>
      <c r="E24" s="110">
        <v>2502100</v>
      </c>
      <c r="F24" s="85">
        <v>92</v>
      </c>
      <c r="G24" s="102">
        <v>21.257999999999999</v>
      </c>
      <c r="H24" s="102">
        <v>1.6240000000000001</v>
      </c>
      <c r="I24" s="102">
        <v>2.403</v>
      </c>
      <c r="J24" s="102">
        <v>3.085</v>
      </c>
      <c r="K24" s="102">
        <v>8.6329999999999991</v>
      </c>
      <c r="L24" s="85">
        <v>4094</v>
      </c>
      <c r="M24" s="85">
        <v>4253</v>
      </c>
      <c r="N24" s="85">
        <v>4423</v>
      </c>
      <c r="O24" s="143">
        <v>9255.4</v>
      </c>
      <c r="P24" s="5"/>
      <c r="Q24" s="6"/>
      <c r="R24" s="6"/>
      <c r="S24" s="7"/>
    </row>
    <row r="25" spans="1:19" ht="15" x14ac:dyDescent="0.25">
      <c r="A25" s="22">
        <v>20</v>
      </c>
      <c r="B25" s="9" t="s">
        <v>150</v>
      </c>
      <c r="C25" s="110">
        <v>528900</v>
      </c>
      <c r="D25" s="110">
        <v>23600</v>
      </c>
      <c r="E25" s="110">
        <v>750700</v>
      </c>
      <c r="F25" s="85">
        <v>45</v>
      </c>
      <c r="G25" s="102">
        <v>9.2279999999999998</v>
      </c>
      <c r="H25" s="102">
        <v>0.41299999999999998</v>
      </c>
      <c r="I25" s="102">
        <v>0.92100000000000004</v>
      </c>
      <c r="J25" s="102">
        <v>1.1679999999999999</v>
      </c>
      <c r="K25" s="102">
        <v>9.2279999999999998</v>
      </c>
      <c r="L25" s="85">
        <v>3005</v>
      </c>
      <c r="M25" s="85">
        <v>3126</v>
      </c>
      <c r="N25" s="85">
        <v>3251</v>
      </c>
      <c r="O25" s="143">
        <v>9943.5</v>
      </c>
      <c r="P25" s="5"/>
      <c r="Q25" s="6"/>
      <c r="R25" s="6"/>
      <c r="S25" s="7"/>
    </row>
    <row r="26" spans="1:19" ht="15" x14ac:dyDescent="0.25">
      <c r="A26" s="22">
        <v>21</v>
      </c>
      <c r="B26" s="9" t="s">
        <v>33</v>
      </c>
      <c r="C26" s="110">
        <v>1502700</v>
      </c>
      <c r="D26" s="110">
        <v>111100</v>
      </c>
      <c r="E26" s="110">
        <v>2732600</v>
      </c>
      <c r="F26" s="85">
        <v>73</v>
      </c>
      <c r="G26" s="102">
        <v>28.593</v>
      </c>
      <c r="H26" s="102">
        <v>1.718</v>
      </c>
      <c r="I26" s="102">
        <v>2.581</v>
      </c>
      <c r="J26" s="102">
        <v>3.3359999999999999</v>
      </c>
      <c r="K26" s="102">
        <v>12.541</v>
      </c>
      <c r="L26" s="85">
        <v>3425</v>
      </c>
      <c r="M26" s="85">
        <v>3562</v>
      </c>
      <c r="N26" s="85">
        <v>3705</v>
      </c>
      <c r="O26" s="143">
        <v>10103.6</v>
      </c>
      <c r="P26" s="5"/>
      <c r="Q26" s="6"/>
      <c r="R26" s="6"/>
      <c r="S26" s="7"/>
    </row>
    <row r="27" spans="1:19" ht="15" x14ac:dyDescent="0.25">
      <c r="A27" s="22">
        <v>22</v>
      </c>
      <c r="B27" s="9" t="s">
        <v>320</v>
      </c>
      <c r="C27" s="110">
        <v>2852600</v>
      </c>
      <c r="D27" s="110">
        <v>566800</v>
      </c>
      <c r="E27" s="110">
        <v>6085300</v>
      </c>
      <c r="F27" s="85">
        <v>102</v>
      </c>
      <c r="G27" s="102">
        <v>37.406999999999996</v>
      </c>
      <c r="H27" s="102">
        <v>2.8460000000000001</v>
      </c>
      <c r="I27" s="102">
        <v>3.99</v>
      </c>
      <c r="J27" s="102">
        <v>5.1239999999999997</v>
      </c>
      <c r="K27" s="102">
        <v>16.344000000000001</v>
      </c>
      <c r="L27" s="85">
        <v>3185</v>
      </c>
      <c r="M27" s="85">
        <v>3307</v>
      </c>
      <c r="N27" s="85">
        <v>3440</v>
      </c>
      <c r="O27" s="143">
        <v>9799.2999999999993</v>
      </c>
      <c r="P27" s="5"/>
      <c r="Q27" s="6"/>
      <c r="R27" s="6"/>
      <c r="S27" s="7"/>
    </row>
    <row r="28" spans="1:19" ht="15" x14ac:dyDescent="0.25">
      <c r="A28" s="22">
        <v>23</v>
      </c>
      <c r="B28" s="9" t="s">
        <v>250</v>
      </c>
      <c r="C28" s="110">
        <v>2366200</v>
      </c>
      <c r="D28" s="110">
        <v>113700</v>
      </c>
      <c r="E28" s="110">
        <v>3675300</v>
      </c>
      <c r="F28" s="85">
        <v>51</v>
      </c>
      <c r="G28" s="102">
        <v>21.771999999999998</v>
      </c>
      <c r="H28" s="102">
        <v>1.42</v>
      </c>
      <c r="I28" s="102">
        <v>2.2229999999999999</v>
      </c>
      <c r="J28" s="102">
        <v>2.8010000000000002</v>
      </c>
      <c r="K28" s="102">
        <v>7.1890000000000001</v>
      </c>
      <c r="L28" s="85">
        <v>3894</v>
      </c>
      <c r="M28" s="85">
        <v>4011</v>
      </c>
      <c r="N28" s="85">
        <v>4171</v>
      </c>
      <c r="O28" s="143">
        <v>9563.9</v>
      </c>
      <c r="P28" s="5"/>
      <c r="Q28" s="6"/>
      <c r="R28" s="6"/>
      <c r="S28" s="7"/>
    </row>
    <row r="29" spans="1:19" ht="15" x14ac:dyDescent="0.25">
      <c r="A29" s="22">
        <v>24</v>
      </c>
      <c r="B29" s="9" t="s">
        <v>251</v>
      </c>
      <c r="C29" s="110">
        <v>2664400</v>
      </c>
      <c r="D29" s="110">
        <v>83900</v>
      </c>
      <c r="E29" s="110">
        <v>1393800</v>
      </c>
      <c r="F29" s="85">
        <v>45</v>
      </c>
      <c r="G29" s="102">
        <v>17.989999999999998</v>
      </c>
      <c r="H29" s="102">
        <v>1.2749999999999999</v>
      </c>
      <c r="I29" s="102">
        <v>2.0150000000000001</v>
      </c>
      <c r="J29" s="102">
        <v>2.6059999999999999</v>
      </c>
      <c r="K29" s="102">
        <v>3.3420000000000001</v>
      </c>
      <c r="L29" s="85">
        <v>3343</v>
      </c>
      <c r="M29" s="85">
        <v>3476</v>
      </c>
      <c r="N29" s="85">
        <v>3616</v>
      </c>
      <c r="O29" s="143">
        <v>10060.9</v>
      </c>
      <c r="P29" s="5"/>
      <c r="Q29" s="6"/>
      <c r="R29" s="6"/>
      <c r="S29" s="7"/>
    </row>
    <row r="30" spans="1:19" ht="15" x14ac:dyDescent="0.25">
      <c r="A30" s="22">
        <v>25</v>
      </c>
      <c r="B30" s="9" t="s">
        <v>276</v>
      </c>
      <c r="C30" s="110">
        <v>898000</v>
      </c>
      <c r="D30" s="110">
        <v>92000</v>
      </c>
      <c r="E30" s="110">
        <v>1259000</v>
      </c>
      <c r="F30" s="85">
        <v>53</v>
      </c>
      <c r="G30" s="102">
        <v>15.455</v>
      </c>
      <c r="H30" s="102">
        <v>1.167</v>
      </c>
      <c r="I30" s="102">
        <v>1.792</v>
      </c>
      <c r="J30" s="102">
        <v>2.3319999999999999</v>
      </c>
      <c r="K30" s="102">
        <v>6.7450000000000001</v>
      </c>
      <c r="L30" s="85">
        <v>2618</v>
      </c>
      <c r="M30" s="85">
        <v>2723</v>
      </c>
      <c r="N30" s="85">
        <v>2832</v>
      </c>
      <c r="O30" s="143">
        <v>10114.1</v>
      </c>
      <c r="P30" s="5"/>
      <c r="Q30" s="6"/>
      <c r="R30" s="6"/>
      <c r="S30" s="7"/>
    </row>
    <row r="31" spans="1:19" ht="15" x14ac:dyDescent="0.25">
      <c r="A31" s="22">
        <v>26</v>
      </c>
      <c r="B31" s="9" t="s">
        <v>36</v>
      </c>
      <c r="C31" s="110">
        <v>1438000</v>
      </c>
      <c r="D31" s="110">
        <v>74900</v>
      </c>
      <c r="E31" s="110">
        <v>1544100</v>
      </c>
      <c r="F31" s="85">
        <v>73</v>
      </c>
      <c r="G31" s="102">
        <v>19.033000000000001</v>
      </c>
      <c r="H31" s="102">
        <v>1.3320000000000001</v>
      </c>
      <c r="I31" s="102">
        <v>1.9359999999999999</v>
      </c>
      <c r="J31" s="102">
        <v>2.504</v>
      </c>
      <c r="K31" s="102">
        <v>12.28</v>
      </c>
      <c r="L31" s="85">
        <v>4640</v>
      </c>
      <c r="M31" s="85">
        <v>4825</v>
      </c>
      <c r="N31" s="85">
        <v>5018</v>
      </c>
      <c r="O31" s="143">
        <v>9724.2999999999993</v>
      </c>
      <c r="P31" s="5"/>
      <c r="Q31" s="6"/>
      <c r="R31" s="6"/>
      <c r="S31" s="7"/>
    </row>
    <row r="32" spans="1:19" ht="15" x14ac:dyDescent="0.25">
      <c r="A32" s="22">
        <v>27</v>
      </c>
      <c r="B32" s="9" t="s">
        <v>321</v>
      </c>
      <c r="C32" s="110">
        <v>2581000</v>
      </c>
      <c r="D32" s="110">
        <v>141500</v>
      </c>
      <c r="E32" s="110">
        <v>3203700</v>
      </c>
      <c r="F32" s="85">
        <v>78</v>
      </c>
      <c r="G32" s="102">
        <v>27.616</v>
      </c>
      <c r="H32" s="102">
        <v>1.7829999999999999</v>
      </c>
      <c r="I32" s="102">
        <v>2.9489999999999998</v>
      </c>
      <c r="J32" s="102">
        <v>3.7509999999999999</v>
      </c>
      <c r="K32" s="102">
        <v>27.616</v>
      </c>
      <c r="L32" s="85">
        <v>4092</v>
      </c>
      <c r="M32" s="85">
        <v>4113</v>
      </c>
      <c r="N32" s="85">
        <v>4277</v>
      </c>
      <c r="O32" s="143">
        <v>9309.2000000000007</v>
      </c>
      <c r="P32" s="5"/>
      <c r="Q32" s="6"/>
      <c r="R32" s="6"/>
      <c r="S32" s="7"/>
    </row>
    <row r="33" spans="1:19" ht="15" x14ac:dyDescent="0.25">
      <c r="A33" s="22">
        <v>28</v>
      </c>
      <c r="B33" s="9" t="s">
        <v>252</v>
      </c>
      <c r="C33" s="110">
        <v>3904100</v>
      </c>
      <c r="D33" s="110">
        <v>335500</v>
      </c>
      <c r="E33" s="110">
        <v>4685700</v>
      </c>
      <c r="F33" s="85">
        <v>192</v>
      </c>
      <c r="G33" s="102">
        <v>46.661999999999999</v>
      </c>
      <c r="H33" s="102">
        <v>4.09</v>
      </c>
      <c r="I33" s="102">
        <v>5.4189999999999996</v>
      </c>
      <c r="J33" s="102">
        <v>6.9960000000000004</v>
      </c>
      <c r="K33" s="102">
        <v>16.724</v>
      </c>
      <c r="L33" s="85">
        <v>3112</v>
      </c>
      <c r="M33" s="85">
        <v>3237</v>
      </c>
      <c r="N33" s="85">
        <v>3366</v>
      </c>
      <c r="O33" s="143">
        <v>9648.7999999999993</v>
      </c>
      <c r="P33" s="5"/>
      <c r="Q33" s="6"/>
      <c r="R33" s="6"/>
      <c r="S33" s="7"/>
    </row>
    <row r="34" spans="1:19" ht="15" x14ac:dyDescent="0.25">
      <c r="A34" s="22">
        <v>29</v>
      </c>
      <c r="B34" s="9" t="s">
        <v>38</v>
      </c>
      <c r="C34" s="110">
        <v>2374000</v>
      </c>
      <c r="D34" s="110">
        <v>235800</v>
      </c>
      <c r="E34" s="110">
        <v>3724700</v>
      </c>
      <c r="F34" s="85">
        <v>65</v>
      </c>
      <c r="G34" s="102">
        <v>27.489000000000001</v>
      </c>
      <c r="H34" s="102">
        <v>2.145</v>
      </c>
      <c r="I34" s="102">
        <v>3.23</v>
      </c>
      <c r="J34" s="102">
        <v>4.0999999999999996</v>
      </c>
      <c r="K34" s="102">
        <v>7.55</v>
      </c>
      <c r="L34" s="85">
        <v>4328</v>
      </c>
      <c r="M34" s="85">
        <v>4508</v>
      </c>
      <c r="N34" s="85">
        <v>4688</v>
      </c>
      <c r="O34" s="143">
        <v>8938</v>
      </c>
      <c r="P34" s="5"/>
      <c r="Q34" s="6"/>
      <c r="R34" s="6"/>
      <c r="S34" s="7"/>
    </row>
    <row r="35" spans="1:19" ht="15" x14ac:dyDescent="0.25">
      <c r="A35" s="22">
        <v>30</v>
      </c>
      <c r="B35" s="9" t="s">
        <v>184</v>
      </c>
      <c r="C35" s="110">
        <v>1034000</v>
      </c>
      <c r="D35" s="110">
        <v>60500</v>
      </c>
      <c r="E35" s="110">
        <v>1171400</v>
      </c>
      <c r="F35" s="85">
        <v>53</v>
      </c>
      <c r="G35" s="102">
        <v>13.768000000000001</v>
      </c>
      <c r="H35" s="102">
        <v>1.0209999999999999</v>
      </c>
      <c r="I35" s="102">
        <v>1.478</v>
      </c>
      <c r="J35" s="102">
        <v>1.925</v>
      </c>
      <c r="K35" s="102">
        <v>13.768000000000001</v>
      </c>
      <c r="L35" s="85">
        <v>3183</v>
      </c>
      <c r="M35" s="85">
        <v>3306</v>
      </c>
      <c r="N35" s="85">
        <v>3438</v>
      </c>
      <c r="O35" s="143">
        <v>9366</v>
      </c>
      <c r="P35" s="5"/>
      <c r="Q35" s="6"/>
      <c r="R35" s="6"/>
      <c r="S35" s="7"/>
    </row>
    <row r="36" spans="1:19" ht="15" x14ac:dyDescent="0.25">
      <c r="A36" s="22">
        <v>31</v>
      </c>
      <c r="B36" s="9" t="s">
        <v>40</v>
      </c>
      <c r="C36" s="110">
        <v>1303800</v>
      </c>
      <c r="D36" s="110">
        <v>110000</v>
      </c>
      <c r="E36" s="110">
        <v>1279100</v>
      </c>
      <c r="F36" s="85">
        <v>66</v>
      </c>
      <c r="G36" s="102">
        <v>17.640999999999998</v>
      </c>
      <c r="H36" s="102">
        <v>1.204</v>
      </c>
      <c r="I36" s="102">
        <v>1.734</v>
      </c>
      <c r="J36" s="102">
        <v>2.2050000000000001</v>
      </c>
      <c r="K36" s="102">
        <v>9.4469999999999992</v>
      </c>
      <c r="L36" s="85">
        <v>3912</v>
      </c>
      <c r="M36" s="85">
        <v>4065</v>
      </c>
      <c r="N36" s="85">
        <v>4228</v>
      </c>
      <c r="O36" s="143">
        <v>10030.799999999999</v>
      </c>
      <c r="P36" s="5"/>
      <c r="Q36" s="6"/>
      <c r="R36" s="6"/>
      <c r="S36" s="7"/>
    </row>
    <row r="37" spans="1:19" ht="15" x14ac:dyDescent="0.25">
      <c r="A37" s="22">
        <v>32</v>
      </c>
      <c r="B37" s="9" t="s">
        <v>200</v>
      </c>
      <c r="C37" s="110">
        <v>612400</v>
      </c>
      <c r="D37" s="110">
        <v>40900</v>
      </c>
      <c r="E37" s="110">
        <v>939700</v>
      </c>
      <c r="F37" s="85">
        <v>44</v>
      </c>
      <c r="G37" s="102">
        <v>9.0289999999999999</v>
      </c>
      <c r="H37" s="102">
        <v>0.625</v>
      </c>
      <c r="I37" s="102">
        <v>0.86299999999999999</v>
      </c>
      <c r="J37" s="102">
        <v>1.1080000000000001</v>
      </c>
      <c r="K37" s="102">
        <v>9.0289999999999999</v>
      </c>
      <c r="L37" s="85">
        <v>4526</v>
      </c>
      <c r="M37" s="85">
        <v>4707</v>
      </c>
      <c r="N37" s="85">
        <v>4896</v>
      </c>
      <c r="O37" s="143">
        <v>9903.7000000000007</v>
      </c>
      <c r="P37" s="5"/>
      <c r="Q37" s="6"/>
      <c r="R37" s="6"/>
      <c r="S37" s="7"/>
    </row>
    <row r="38" spans="1:19" ht="15" x14ac:dyDescent="0.25">
      <c r="A38" s="22">
        <v>33</v>
      </c>
      <c r="B38" s="9" t="s">
        <v>42</v>
      </c>
      <c r="C38" s="110">
        <v>583400</v>
      </c>
      <c r="D38" s="110">
        <v>60600</v>
      </c>
      <c r="E38" s="110">
        <v>641700</v>
      </c>
      <c r="F38" s="85">
        <v>84</v>
      </c>
      <c r="G38" s="102">
        <v>7.5380000000000003</v>
      </c>
      <c r="H38" s="102">
        <v>0.625</v>
      </c>
      <c r="I38" s="102">
        <v>0.93</v>
      </c>
      <c r="J38" s="102">
        <v>1.1830000000000001</v>
      </c>
      <c r="K38" s="102">
        <v>2.8889999999999998</v>
      </c>
      <c r="L38" s="85">
        <v>4828</v>
      </c>
      <c r="M38" s="85">
        <v>4962</v>
      </c>
      <c r="N38" s="85">
        <v>5161</v>
      </c>
      <c r="O38" s="143">
        <v>9540.9</v>
      </c>
      <c r="P38" s="5"/>
      <c r="Q38" s="6"/>
      <c r="R38" s="6"/>
      <c r="S38" s="7"/>
    </row>
    <row r="39" spans="1:19" ht="15" x14ac:dyDescent="0.25">
      <c r="A39" s="22">
        <v>34</v>
      </c>
      <c r="B39" s="9" t="s">
        <v>322</v>
      </c>
      <c r="C39" s="110">
        <v>1611400</v>
      </c>
      <c r="D39" s="110">
        <v>43900</v>
      </c>
      <c r="E39" s="110">
        <v>1600200</v>
      </c>
      <c r="F39" s="85">
        <v>80</v>
      </c>
      <c r="G39" s="102">
        <v>18.274000000000001</v>
      </c>
      <c r="H39" s="102">
        <v>1.3049999999999999</v>
      </c>
      <c r="I39" s="102">
        <v>2.0699999999999998</v>
      </c>
      <c r="J39" s="102">
        <v>2.5950000000000002</v>
      </c>
      <c r="K39" s="102">
        <v>9.0370000000000008</v>
      </c>
      <c r="L39" s="85">
        <v>4111</v>
      </c>
      <c r="M39" s="85">
        <v>4266</v>
      </c>
      <c r="N39" s="85">
        <v>4436</v>
      </c>
      <c r="O39" s="143">
        <v>10369.1</v>
      </c>
      <c r="P39" s="5"/>
      <c r="Q39" s="6"/>
      <c r="R39" s="6"/>
      <c r="S39" s="7"/>
    </row>
    <row r="40" spans="1:19" ht="15" x14ac:dyDescent="0.25">
      <c r="A40" s="22">
        <v>35</v>
      </c>
      <c r="B40" s="9" t="s">
        <v>323</v>
      </c>
      <c r="C40" s="110">
        <v>2231900</v>
      </c>
      <c r="D40" s="110">
        <v>137500</v>
      </c>
      <c r="E40" s="110">
        <v>3469500</v>
      </c>
      <c r="F40" s="85">
        <v>122</v>
      </c>
      <c r="G40" s="102">
        <v>28.055</v>
      </c>
      <c r="H40" s="102">
        <v>2.6579999999999999</v>
      </c>
      <c r="I40" s="102">
        <v>3.7890000000000001</v>
      </c>
      <c r="J40" s="102">
        <v>4.8449999999999998</v>
      </c>
      <c r="K40" s="102">
        <v>11.11</v>
      </c>
      <c r="L40" s="85">
        <v>3479</v>
      </c>
      <c r="M40" s="85">
        <v>3618</v>
      </c>
      <c r="N40" s="85">
        <v>3763</v>
      </c>
      <c r="O40" s="143">
        <v>10370.9</v>
      </c>
      <c r="P40" s="5"/>
      <c r="Q40" s="6"/>
      <c r="R40" s="6"/>
      <c r="S40" s="7"/>
    </row>
    <row r="41" spans="1:19" ht="15" x14ac:dyDescent="0.25">
      <c r="A41" s="22">
        <v>36</v>
      </c>
      <c r="B41" s="9" t="s">
        <v>253</v>
      </c>
      <c r="C41" s="110">
        <v>1612200</v>
      </c>
      <c r="D41" s="110">
        <v>121400</v>
      </c>
      <c r="E41" s="110">
        <v>2289400</v>
      </c>
      <c r="F41" s="85">
        <v>228</v>
      </c>
      <c r="G41" s="102">
        <v>19.516999999999999</v>
      </c>
      <c r="H41" s="102">
        <v>1.661</v>
      </c>
      <c r="I41" s="102">
        <v>2.13</v>
      </c>
      <c r="J41" s="102">
        <v>2.8079999999999998</v>
      </c>
      <c r="K41" s="102">
        <v>8.1720000000000006</v>
      </c>
      <c r="L41" s="85">
        <v>3724</v>
      </c>
      <c r="M41" s="85">
        <v>3873</v>
      </c>
      <c r="N41" s="85">
        <v>4028</v>
      </c>
      <c r="O41" s="143">
        <v>9091.6</v>
      </c>
      <c r="P41" s="5"/>
      <c r="Q41" s="6"/>
      <c r="R41" s="6"/>
      <c r="S41" s="7"/>
    </row>
    <row r="42" spans="1:19" ht="15" x14ac:dyDescent="0.25">
      <c r="A42" s="22">
        <v>37</v>
      </c>
      <c r="B42" s="9" t="s">
        <v>44</v>
      </c>
      <c r="C42" s="110">
        <v>1049900</v>
      </c>
      <c r="D42" s="110">
        <v>60100</v>
      </c>
      <c r="E42" s="110">
        <v>1055000</v>
      </c>
      <c r="F42" s="85">
        <v>94</v>
      </c>
      <c r="G42" s="102">
        <v>11.433999999999999</v>
      </c>
      <c r="H42" s="102">
        <v>1.0980000000000001</v>
      </c>
      <c r="I42" s="102">
        <v>1.4490000000000001</v>
      </c>
      <c r="J42" s="102">
        <v>1.8839999999999999</v>
      </c>
      <c r="K42" s="102">
        <v>4.782</v>
      </c>
      <c r="L42" s="85">
        <v>5715</v>
      </c>
      <c r="M42" s="85">
        <v>5931</v>
      </c>
      <c r="N42" s="85">
        <v>6169</v>
      </c>
      <c r="O42" s="143">
        <v>9558.5</v>
      </c>
      <c r="P42" s="5"/>
      <c r="Q42" s="6"/>
      <c r="R42" s="6"/>
      <c r="S42" s="7"/>
    </row>
    <row r="43" spans="1:19" ht="15" x14ac:dyDescent="0.25">
      <c r="A43" s="22">
        <v>38</v>
      </c>
      <c r="B43" s="9" t="s">
        <v>46</v>
      </c>
      <c r="C43" s="110">
        <v>1317400</v>
      </c>
      <c r="D43" s="110">
        <v>192100</v>
      </c>
      <c r="E43" s="110">
        <v>1886400</v>
      </c>
      <c r="F43" s="85">
        <v>67</v>
      </c>
      <c r="G43" s="102">
        <v>22.829000000000001</v>
      </c>
      <c r="H43" s="102">
        <v>1.548</v>
      </c>
      <c r="I43" s="102">
        <v>2.2789999999999999</v>
      </c>
      <c r="J43" s="102">
        <v>3.0070000000000001</v>
      </c>
      <c r="K43" s="102">
        <v>13.457000000000001</v>
      </c>
      <c r="L43" s="85">
        <v>3407</v>
      </c>
      <c r="M43" s="85">
        <v>3516</v>
      </c>
      <c r="N43" s="85">
        <v>3657</v>
      </c>
      <c r="O43" s="143">
        <v>10614.6</v>
      </c>
      <c r="P43" s="5"/>
      <c r="Q43" s="6"/>
      <c r="R43" s="6"/>
      <c r="S43" s="7"/>
    </row>
    <row r="44" spans="1:19" ht="15" x14ac:dyDescent="0.25">
      <c r="A44" s="22">
        <v>39</v>
      </c>
      <c r="B44" s="9" t="s">
        <v>47</v>
      </c>
      <c r="C44" s="110">
        <v>2716500</v>
      </c>
      <c r="D44" s="110">
        <v>446000</v>
      </c>
      <c r="E44" s="110">
        <v>7351100</v>
      </c>
      <c r="F44" s="85">
        <v>139</v>
      </c>
      <c r="G44" s="102">
        <v>34.874000000000002</v>
      </c>
      <c r="H44" s="102">
        <v>3.2090000000000001</v>
      </c>
      <c r="I44" s="102">
        <v>4.5039999999999996</v>
      </c>
      <c r="J44" s="102">
        <v>5.8470000000000004</v>
      </c>
      <c r="K44" s="102">
        <v>6.883</v>
      </c>
      <c r="L44" s="85">
        <v>3690</v>
      </c>
      <c r="M44" s="85">
        <v>3847</v>
      </c>
      <c r="N44" s="85">
        <v>4001</v>
      </c>
      <c r="O44" s="143">
        <v>10878</v>
      </c>
      <c r="P44" s="5"/>
      <c r="Q44" s="6"/>
      <c r="R44" s="6"/>
      <c r="S44" s="7"/>
    </row>
    <row r="45" spans="1:19" ht="15" x14ac:dyDescent="0.25">
      <c r="A45" s="22">
        <v>40</v>
      </c>
      <c r="B45" s="9" t="s">
        <v>48</v>
      </c>
      <c r="C45" s="110">
        <v>919400</v>
      </c>
      <c r="D45" s="110">
        <v>84800</v>
      </c>
      <c r="E45" s="110">
        <v>732300</v>
      </c>
      <c r="F45" s="85">
        <v>243</v>
      </c>
      <c r="G45" s="102">
        <v>12.718999999999999</v>
      </c>
      <c r="H45" s="102">
        <v>0.97499999999999998</v>
      </c>
      <c r="I45" s="102">
        <v>1.4790000000000001</v>
      </c>
      <c r="J45" s="102">
        <v>1.867</v>
      </c>
      <c r="K45" s="102">
        <v>6.6310000000000002</v>
      </c>
      <c r="L45" s="85">
        <v>4006</v>
      </c>
      <c r="M45" s="85">
        <v>3941</v>
      </c>
      <c r="N45" s="85">
        <v>4099</v>
      </c>
      <c r="O45" s="143">
        <v>9445.6</v>
      </c>
      <c r="P45" s="5"/>
      <c r="Q45" s="6"/>
      <c r="R45" s="6"/>
      <c r="S45" s="7"/>
    </row>
    <row r="46" spans="1:19" ht="15" x14ac:dyDescent="0.25">
      <c r="A46" s="22">
        <v>41</v>
      </c>
      <c r="B46" s="9" t="s">
        <v>254</v>
      </c>
      <c r="C46" s="110">
        <v>17218100</v>
      </c>
      <c r="D46" s="110">
        <v>2483100</v>
      </c>
      <c r="E46" s="110">
        <v>25446200</v>
      </c>
      <c r="F46" s="85">
        <v>1</v>
      </c>
      <c r="G46" s="102">
        <v>103.979</v>
      </c>
      <c r="H46" s="102">
        <v>8.6549999999999994</v>
      </c>
      <c r="I46" s="102">
        <v>11.339</v>
      </c>
      <c r="J46" s="102">
        <v>14.67</v>
      </c>
      <c r="K46" s="102" t="s">
        <v>307</v>
      </c>
      <c r="L46" s="85">
        <v>2577</v>
      </c>
      <c r="M46" s="85">
        <v>2681</v>
      </c>
      <c r="N46" s="85">
        <v>2788</v>
      </c>
      <c r="O46" s="143">
        <v>9956.1</v>
      </c>
      <c r="P46" s="5"/>
      <c r="Q46" s="6"/>
      <c r="R46" s="6"/>
      <c r="S46" s="7"/>
    </row>
    <row r="47" spans="1:19" ht="15" x14ac:dyDescent="0.25">
      <c r="A47" s="22">
        <v>42</v>
      </c>
      <c r="B47" s="9" t="s">
        <v>324</v>
      </c>
      <c r="C47" s="110">
        <v>7114700</v>
      </c>
      <c r="D47" s="110">
        <v>406000</v>
      </c>
      <c r="E47" s="110">
        <v>10817300</v>
      </c>
      <c r="F47" s="85">
        <v>46</v>
      </c>
      <c r="G47" s="102">
        <v>75.697999999999993</v>
      </c>
      <c r="H47" s="102">
        <v>6.32</v>
      </c>
      <c r="I47" s="102">
        <v>8.8879999999999999</v>
      </c>
      <c r="J47" s="102">
        <v>11.428000000000001</v>
      </c>
      <c r="K47" s="102">
        <v>5.9850000000000003</v>
      </c>
      <c r="L47" s="85">
        <v>2688</v>
      </c>
      <c r="M47" s="85">
        <v>2790</v>
      </c>
      <c r="N47" s="85">
        <v>2902</v>
      </c>
      <c r="O47" s="143">
        <v>9975</v>
      </c>
      <c r="P47" s="5"/>
      <c r="Q47" s="6"/>
      <c r="R47" s="6"/>
      <c r="S47" s="7"/>
    </row>
    <row r="48" spans="1:19" ht="15" x14ac:dyDescent="0.25">
      <c r="A48" s="22">
        <v>43</v>
      </c>
      <c r="B48" s="9" t="s">
        <v>325</v>
      </c>
      <c r="C48" s="110">
        <v>5890100</v>
      </c>
      <c r="D48" s="110">
        <v>636900</v>
      </c>
      <c r="E48" s="110">
        <v>7694900</v>
      </c>
      <c r="F48" s="85">
        <v>137</v>
      </c>
      <c r="G48" s="102">
        <v>59.356999999999999</v>
      </c>
      <c r="H48" s="102">
        <f>5.93-2.177</f>
        <v>3.7529999999999997</v>
      </c>
      <c r="I48" s="102">
        <f>7.647-1.074</f>
        <v>6.5730000000000004</v>
      </c>
      <c r="J48" s="102">
        <f>10.005-1.239</f>
        <v>8.766</v>
      </c>
      <c r="K48" s="102">
        <v>25.600999999999999</v>
      </c>
      <c r="L48" s="85">
        <v>2995</v>
      </c>
      <c r="M48" s="85">
        <v>3115</v>
      </c>
      <c r="N48" s="85">
        <v>3239</v>
      </c>
      <c r="O48" s="143">
        <v>11125.6</v>
      </c>
      <c r="P48" s="5"/>
      <c r="Q48" s="6"/>
      <c r="R48" s="6"/>
      <c r="S48" s="7"/>
    </row>
    <row r="49" spans="1:19" ht="15" x14ac:dyDescent="0.25">
      <c r="A49" s="22">
        <v>44</v>
      </c>
      <c r="B49" s="9" t="s">
        <v>255</v>
      </c>
      <c r="C49" s="110">
        <v>12609300</v>
      </c>
      <c r="D49" s="110">
        <v>1217500</v>
      </c>
      <c r="E49" s="110">
        <v>19515100</v>
      </c>
      <c r="F49" s="85">
        <v>301</v>
      </c>
      <c r="G49" s="102">
        <v>118.15600000000001</v>
      </c>
      <c r="H49" s="102">
        <v>10.337</v>
      </c>
      <c r="I49" s="102">
        <v>12.952</v>
      </c>
      <c r="J49" s="102">
        <v>16.913</v>
      </c>
      <c r="K49" s="102">
        <v>41.283999999999999</v>
      </c>
      <c r="L49" s="85">
        <v>2618</v>
      </c>
      <c r="M49" s="85">
        <v>2720</v>
      </c>
      <c r="N49" s="85">
        <v>2829</v>
      </c>
      <c r="O49" s="143">
        <v>10063</v>
      </c>
      <c r="P49" s="5"/>
      <c r="Q49" s="6"/>
      <c r="R49" s="6"/>
      <c r="S49" s="7"/>
    </row>
    <row r="50" spans="1:19" ht="15" x14ac:dyDescent="0.25">
      <c r="A50" s="22">
        <v>45</v>
      </c>
      <c r="B50" s="9" t="s">
        <v>49</v>
      </c>
      <c r="C50" s="110">
        <v>15303900</v>
      </c>
      <c r="D50" s="110">
        <v>1324300</v>
      </c>
      <c r="E50" s="110">
        <v>15612700</v>
      </c>
      <c r="F50" s="85">
        <v>47</v>
      </c>
      <c r="G50" s="102">
        <v>81.745000000000005</v>
      </c>
      <c r="H50" s="102">
        <v>7.5430000000000001</v>
      </c>
      <c r="I50" s="102">
        <v>10.194000000000001</v>
      </c>
      <c r="J50" s="102">
        <v>13.069000000000001</v>
      </c>
      <c r="K50" s="102">
        <v>12.891</v>
      </c>
      <c r="L50" s="85">
        <v>2342</v>
      </c>
      <c r="M50" s="85">
        <v>2435</v>
      </c>
      <c r="N50" s="85">
        <v>2533</v>
      </c>
      <c r="O50" s="143">
        <v>10038.700000000001</v>
      </c>
      <c r="P50" s="5"/>
      <c r="Q50" s="6"/>
      <c r="R50" s="6"/>
      <c r="S50" s="7"/>
    </row>
    <row r="51" spans="1:19" ht="15" x14ac:dyDescent="0.25">
      <c r="A51" s="22">
        <v>46</v>
      </c>
      <c r="B51" s="9" t="s">
        <v>50</v>
      </c>
      <c r="C51" s="110">
        <v>11288200</v>
      </c>
      <c r="D51" s="110">
        <v>1209100</v>
      </c>
      <c r="E51" s="110">
        <v>14191200</v>
      </c>
      <c r="F51" s="85">
        <v>437</v>
      </c>
      <c r="G51" s="102">
        <v>85.62</v>
      </c>
      <c r="H51" s="102">
        <v>6.9779999999999998</v>
      </c>
      <c r="I51" s="102">
        <v>10.177</v>
      </c>
      <c r="J51" s="102">
        <v>13.003</v>
      </c>
      <c r="K51" s="102">
        <v>16.855</v>
      </c>
      <c r="L51" s="85">
        <v>2683</v>
      </c>
      <c r="M51" s="85">
        <v>2786</v>
      </c>
      <c r="N51" s="85">
        <v>2897</v>
      </c>
      <c r="O51" s="143">
        <v>9884.7000000000007</v>
      </c>
      <c r="P51" s="5"/>
      <c r="Q51" s="6"/>
      <c r="R51" s="6"/>
      <c r="S51" s="7"/>
    </row>
    <row r="52" spans="1:19" ht="15" x14ac:dyDescent="0.25">
      <c r="A52" s="22">
        <v>47</v>
      </c>
      <c r="B52" s="9" t="s">
        <v>256</v>
      </c>
      <c r="C52" s="110">
        <v>31640500</v>
      </c>
      <c r="D52" s="110">
        <v>5344000</v>
      </c>
      <c r="E52" s="110">
        <v>36658000</v>
      </c>
      <c r="F52" s="85">
        <v>15</v>
      </c>
      <c r="G52" s="102">
        <v>238.84100000000001</v>
      </c>
      <c r="H52" s="102">
        <v>17.843</v>
      </c>
      <c r="I52" s="102">
        <v>24.655999999999999</v>
      </c>
      <c r="J52" s="102">
        <v>31.940999999999999</v>
      </c>
      <c r="K52" s="102">
        <v>4.7889999999999997</v>
      </c>
      <c r="L52" s="85">
        <v>2622</v>
      </c>
      <c r="M52" s="85">
        <v>2726</v>
      </c>
      <c r="N52" s="85">
        <v>2835</v>
      </c>
      <c r="O52" s="143">
        <v>9679.4</v>
      </c>
      <c r="P52" s="5"/>
      <c r="Q52" s="6"/>
      <c r="R52" s="6"/>
      <c r="S52" s="7"/>
    </row>
    <row r="53" spans="1:19" ht="15" x14ac:dyDescent="0.25">
      <c r="A53" s="22">
        <v>48</v>
      </c>
      <c r="B53" s="9" t="s">
        <v>54</v>
      </c>
      <c r="C53" s="110">
        <v>21178500</v>
      </c>
      <c r="D53" s="110">
        <v>2049400</v>
      </c>
      <c r="E53" s="110">
        <v>32960000</v>
      </c>
      <c r="F53" s="85">
        <v>122</v>
      </c>
      <c r="G53" s="102">
        <v>125.938</v>
      </c>
      <c r="H53" s="102">
        <v>10.657999999999999</v>
      </c>
      <c r="I53" s="102">
        <v>13.622999999999999</v>
      </c>
      <c r="J53" s="102">
        <v>17.73</v>
      </c>
      <c r="K53" s="102">
        <v>58.140999999999998</v>
      </c>
      <c r="L53" s="85">
        <v>2678</v>
      </c>
      <c r="M53" s="85">
        <v>2787</v>
      </c>
      <c r="N53" s="85">
        <v>2899</v>
      </c>
      <c r="O53" s="143">
        <v>10012.6</v>
      </c>
      <c r="P53" s="5"/>
      <c r="Q53" s="6"/>
      <c r="R53" s="6"/>
      <c r="S53" s="7"/>
    </row>
    <row r="54" spans="1:19" ht="15" x14ac:dyDescent="0.25">
      <c r="A54" s="22">
        <v>49</v>
      </c>
      <c r="B54" s="9" t="s">
        <v>56</v>
      </c>
      <c r="C54" s="110">
        <v>4296200</v>
      </c>
      <c r="D54" s="110">
        <v>442200</v>
      </c>
      <c r="E54" s="110">
        <v>6958300</v>
      </c>
      <c r="F54" s="85">
        <v>27</v>
      </c>
      <c r="G54" s="102">
        <v>47.164999999999999</v>
      </c>
      <c r="H54" s="102">
        <v>3.8690000000000002</v>
      </c>
      <c r="I54" s="102">
        <v>5.8319999999999999</v>
      </c>
      <c r="J54" s="102">
        <v>7.3970000000000002</v>
      </c>
      <c r="K54" s="102">
        <v>9.3970000000000002</v>
      </c>
      <c r="L54" s="85">
        <v>3118</v>
      </c>
      <c r="M54" s="85">
        <v>3242</v>
      </c>
      <c r="N54" s="85">
        <v>3372</v>
      </c>
      <c r="O54" s="143">
        <v>10053.799999999999</v>
      </c>
      <c r="P54" s="5"/>
      <c r="Q54" s="6"/>
      <c r="R54" s="6"/>
      <c r="S54" s="7"/>
    </row>
    <row r="55" spans="1:19" ht="15" x14ac:dyDescent="0.25">
      <c r="A55" s="22">
        <v>50</v>
      </c>
      <c r="B55" s="9" t="s">
        <v>326</v>
      </c>
      <c r="C55" s="110">
        <v>11247600</v>
      </c>
      <c r="D55" s="110">
        <v>1260200</v>
      </c>
      <c r="E55" s="110">
        <v>15402100</v>
      </c>
      <c r="F55" s="85">
        <v>95</v>
      </c>
      <c r="G55" s="102">
        <v>92.394000000000005</v>
      </c>
      <c r="H55" s="102">
        <v>7.1159999999999997</v>
      </c>
      <c r="I55" s="102">
        <v>10.188000000000001</v>
      </c>
      <c r="J55" s="102">
        <v>13.087</v>
      </c>
      <c r="K55" s="102">
        <v>17.009</v>
      </c>
      <c r="L55" s="85">
        <v>3161</v>
      </c>
      <c r="M55" s="85">
        <v>3263</v>
      </c>
      <c r="N55" s="85">
        <v>3393</v>
      </c>
      <c r="O55" s="143">
        <v>10957</v>
      </c>
      <c r="P55" s="5"/>
      <c r="Q55" s="6"/>
      <c r="R55" s="6"/>
      <c r="S55" s="7"/>
    </row>
    <row r="56" spans="1:19" ht="15" x14ac:dyDescent="0.25">
      <c r="A56" s="22">
        <v>51</v>
      </c>
      <c r="B56" s="9" t="s">
        <v>257</v>
      </c>
      <c r="C56" s="110">
        <v>294600000</v>
      </c>
      <c r="D56" s="110">
        <v>90318300</v>
      </c>
      <c r="E56" s="110">
        <v>403052500</v>
      </c>
      <c r="F56" s="85">
        <v>21</v>
      </c>
      <c r="G56" s="102">
        <v>1271.7670000000001</v>
      </c>
      <c r="H56" s="102">
        <f>105.208+2.177</f>
        <v>107.38500000000001</v>
      </c>
      <c r="I56" s="102">
        <f>131.119+1.074</f>
        <v>132.19300000000001</v>
      </c>
      <c r="J56" s="102">
        <f>172.366+1.239</f>
        <v>173.60500000000002</v>
      </c>
      <c r="K56" s="102">
        <v>17.341000000000001</v>
      </c>
      <c r="L56" s="85">
        <v>2883</v>
      </c>
      <c r="M56" s="85">
        <v>3000</v>
      </c>
      <c r="N56" s="85">
        <v>3120</v>
      </c>
      <c r="O56" s="143">
        <v>10424.700000000001</v>
      </c>
      <c r="P56" s="5"/>
      <c r="Q56" s="6"/>
      <c r="R56" s="6"/>
      <c r="S56" s="7"/>
    </row>
    <row r="57" spans="1:19" ht="15.75" thickBot="1" x14ac:dyDescent="0.3">
      <c r="A57" s="40">
        <v>52</v>
      </c>
      <c r="B57" s="41" t="s">
        <v>57</v>
      </c>
      <c r="C57" s="111">
        <v>28454700</v>
      </c>
      <c r="D57" s="111">
        <v>2615000</v>
      </c>
      <c r="E57" s="111">
        <v>15896400</v>
      </c>
      <c r="F57" s="103">
        <v>1</v>
      </c>
      <c r="G57" s="104">
        <v>96.052000000000007</v>
      </c>
      <c r="H57" s="104">
        <v>7.2530000000000001</v>
      </c>
      <c r="I57" s="104">
        <v>10.114000000000001</v>
      </c>
      <c r="J57" s="104">
        <v>13.103</v>
      </c>
      <c r="K57" s="104" t="s">
        <v>307</v>
      </c>
      <c r="L57" s="103">
        <v>1949</v>
      </c>
      <c r="M57" s="103">
        <v>2027</v>
      </c>
      <c r="N57" s="103">
        <v>2108</v>
      </c>
      <c r="O57" s="144">
        <v>10436.4</v>
      </c>
      <c r="P57" s="5"/>
      <c r="Q57" s="6"/>
      <c r="R57" s="6"/>
      <c r="S57" s="7"/>
    </row>
    <row r="58" spans="1:19" s="11" customFormat="1" ht="14.25" x14ac:dyDescent="0.2">
      <c r="A58" s="38"/>
      <c r="B58" s="39" t="s">
        <v>58</v>
      </c>
      <c r="C58" s="105">
        <f>SUM(C6:C57)</f>
        <v>524026700</v>
      </c>
      <c r="D58" s="91">
        <f>SUM(D6:D57)</f>
        <v>114689800</v>
      </c>
      <c r="E58" s="91">
        <f t="shared" ref="E58" si="0">SUM(E6:E57)</f>
        <v>691000600</v>
      </c>
      <c r="F58" s="105">
        <f t="shared" ref="F58:K58" si="1">SUM(F6:F57)</f>
        <v>4841</v>
      </c>
      <c r="G58" s="106">
        <f t="shared" si="1"/>
        <v>3202.9459999999999</v>
      </c>
      <c r="H58" s="106">
        <f t="shared" si="1"/>
        <v>258.827</v>
      </c>
      <c r="I58" s="106">
        <f t="shared" si="1"/>
        <v>345.89399999999995</v>
      </c>
      <c r="J58" s="106">
        <f>SUM(J6:J57)</f>
        <v>450.17</v>
      </c>
      <c r="K58" s="106">
        <f t="shared" si="1"/>
        <v>650.38599999999997</v>
      </c>
      <c r="L58" s="107">
        <v>3051</v>
      </c>
      <c r="M58" s="107">
        <v>3167</v>
      </c>
      <c r="N58" s="107">
        <v>3294</v>
      </c>
      <c r="O58" s="108">
        <v>10082</v>
      </c>
      <c r="P58" s="10"/>
      <c r="Q58" s="10"/>
      <c r="R58" s="10"/>
    </row>
    <row r="59" spans="1:19" s="75" customFormat="1" hidden="1" x14ac:dyDescent="0.2">
      <c r="A59" s="42"/>
      <c r="B59" s="43" t="s">
        <v>261</v>
      </c>
      <c r="C59" s="71">
        <f t="shared" ref="C59:K59" si="2">C58-C57-C56-C54-C52-C50-C49-C46-C45-C44-C41-C33-C29-C28-C30</f>
        <v>104823200</v>
      </c>
      <c r="D59" s="71">
        <f t="shared" si="2"/>
        <v>9668100</v>
      </c>
      <c r="E59" s="71">
        <f>E58-E57-E56-E54-E52-E50-E49-E46-E45-E44-E41-E33-E29-E28-E30</f>
        <v>146474800</v>
      </c>
      <c r="F59" s="72">
        <f t="shared" si="2"/>
        <v>3477</v>
      </c>
      <c r="G59" s="73">
        <f t="shared" si="2"/>
        <v>1076.2519999999997</v>
      </c>
      <c r="H59" s="73">
        <f t="shared" si="2"/>
        <v>82.144999999999996</v>
      </c>
      <c r="I59" s="73">
        <f t="shared" si="2"/>
        <v>119.05199999999998</v>
      </c>
      <c r="J59" s="73">
        <f t="shared" si="2"/>
        <v>154.21500000000003</v>
      </c>
      <c r="K59" s="73" t="e">
        <f t="shared" si="2"/>
        <v>#VALUE!</v>
      </c>
      <c r="L59" s="71"/>
      <c r="M59" s="71"/>
      <c r="N59" s="71"/>
      <c r="O59" s="74"/>
    </row>
    <row r="60" spans="1:19" s="75" customFormat="1" x14ac:dyDescent="0.2">
      <c r="A60" s="18"/>
      <c r="B60" s="5"/>
      <c r="C60" s="20"/>
      <c r="D60" s="20"/>
      <c r="E60" s="16"/>
      <c r="F60" s="14"/>
      <c r="G60" s="14"/>
      <c r="H60" s="12"/>
      <c r="I60" s="12"/>
      <c r="J60" s="12"/>
      <c r="K60" s="14"/>
      <c r="L60" s="14"/>
      <c r="M60" s="14"/>
      <c r="N60" s="14"/>
      <c r="O60" s="76"/>
    </row>
    <row r="61" spans="1:19" s="75" customFormat="1" x14ac:dyDescent="0.2">
      <c r="A61" s="18"/>
      <c r="B61" s="5"/>
      <c r="C61" s="20"/>
      <c r="D61" s="20"/>
      <c r="E61" s="16"/>
      <c r="F61" s="94">
        <f>F58-'Кол нас пун_ числ_протяж'!C281</f>
        <v>0</v>
      </c>
      <c r="G61" s="94">
        <f>G58-'Кол нас пун_ числ_протяж'!D281/1000</f>
        <v>0</v>
      </c>
      <c r="H61" s="12"/>
      <c r="I61" s="12"/>
      <c r="J61" s="12"/>
      <c r="K61" s="14"/>
      <c r="L61" s="14"/>
      <c r="M61" s="14"/>
      <c r="N61" s="14"/>
      <c r="O61" s="76"/>
    </row>
    <row r="62" spans="1:19" s="75" customFormat="1" x14ac:dyDescent="0.2">
      <c r="A62" s="18"/>
      <c r="B62" s="5"/>
      <c r="C62" s="20"/>
      <c r="D62" s="20"/>
      <c r="E62" s="16"/>
      <c r="F62" s="14"/>
      <c r="G62" s="14"/>
      <c r="H62" s="12"/>
      <c r="I62" s="12"/>
      <c r="J62" s="12"/>
      <c r="K62" s="14"/>
      <c r="L62" s="14"/>
      <c r="M62" s="14"/>
      <c r="N62" s="14"/>
      <c r="O62" s="76"/>
    </row>
    <row r="63" spans="1:19" s="75" customFormat="1" x14ac:dyDescent="0.2">
      <c r="A63" s="18"/>
      <c r="B63" s="5"/>
      <c r="C63" s="20"/>
      <c r="D63" s="20"/>
      <c r="E63" s="16"/>
      <c r="F63" s="14"/>
      <c r="G63" s="14"/>
      <c r="H63" s="12"/>
      <c r="I63" s="12"/>
      <c r="J63" s="12"/>
      <c r="K63" s="14"/>
      <c r="L63" s="14"/>
      <c r="M63" s="14"/>
      <c r="N63" s="14"/>
      <c r="O63" s="76"/>
    </row>
    <row r="64" spans="1:19" s="75" customFormat="1" x14ac:dyDescent="0.2">
      <c r="A64" s="18"/>
      <c r="B64" s="5"/>
      <c r="C64" s="20"/>
      <c r="D64" s="20"/>
      <c r="E64" s="16"/>
      <c r="F64" s="14"/>
      <c r="G64" s="14"/>
      <c r="H64" s="12"/>
      <c r="I64" s="12"/>
      <c r="J64" s="12"/>
      <c r="K64" s="14"/>
      <c r="L64" s="14"/>
      <c r="M64" s="14"/>
      <c r="N64" s="14"/>
      <c r="O64" s="76"/>
    </row>
    <row r="65" spans="1:15" s="75" customFormat="1" x14ac:dyDescent="0.2">
      <c r="A65" s="18"/>
      <c r="B65" s="5"/>
      <c r="C65" s="20"/>
      <c r="D65" s="20"/>
      <c r="E65" s="16"/>
      <c r="F65" s="14"/>
      <c r="G65" s="14"/>
      <c r="H65" s="12"/>
      <c r="I65" s="12"/>
      <c r="J65" s="12"/>
      <c r="K65" s="14"/>
      <c r="L65" s="14"/>
      <c r="M65" s="14"/>
      <c r="N65" s="14"/>
      <c r="O65" s="76"/>
    </row>
    <row r="66" spans="1:15" s="75" customFormat="1" x14ac:dyDescent="0.2">
      <c r="A66" s="18"/>
      <c r="B66" s="5"/>
      <c r="C66" s="20"/>
      <c r="D66" s="20"/>
      <c r="E66" s="16"/>
      <c r="F66" s="14"/>
      <c r="G66" s="14"/>
      <c r="H66" s="12"/>
      <c r="I66" s="12"/>
      <c r="J66" s="12"/>
      <c r="K66" s="14"/>
      <c r="L66" s="14"/>
      <c r="M66" s="14"/>
      <c r="N66" s="14"/>
      <c r="O66" s="76"/>
    </row>
    <row r="67" spans="1:15" s="75" customFormat="1" x14ac:dyDescent="0.2">
      <c r="A67" s="18"/>
      <c r="B67" s="5"/>
      <c r="C67" s="20"/>
      <c r="D67" s="20"/>
      <c r="E67" s="16"/>
      <c r="F67" s="14"/>
      <c r="G67" s="14"/>
      <c r="H67" s="12"/>
      <c r="I67" s="12"/>
      <c r="J67" s="12"/>
      <c r="K67" s="14"/>
      <c r="L67" s="14"/>
      <c r="M67" s="14"/>
      <c r="N67" s="14"/>
      <c r="O67" s="76"/>
    </row>
    <row r="68" spans="1:15" s="75" customFormat="1" x14ac:dyDescent="0.2">
      <c r="A68" s="18"/>
      <c r="B68" s="5"/>
      <c r="C68" s="20"/>
      <c r="D68" s="20"/>
      <c r="E68" s="16"/>
      <c r="F68" s="14"/>
      <c r="G68" s="14"/>
      <c r="H68" s="12"/>
      <c r="I68" s="12"/>
      <c r="J68" s="12"/>
      <c r="K68" s="14"/>
      <c r="L68" s="14"/>
      <c r="M68" s="14"/>
      <c r="N68" s="14"/>
      <c r="O68" s="76"/>
    </row>
    <row r="69" spans="1:15" s="75" customFormat="1" x14ac:dyDescent="0.2">
      <c r="A69" s="18"/>
      <c r="B69" s="5"/>
      <c r="C69" s="20"/>
      <c r="D69" s="20"/>
      <c r="E69" s="16"/>
      <c r="F69" s="14"/>
      <c r="G69" s="14"/>
      <c r="H69" s="12"/>
      <c r="I69" s="12"/>
      <c r="J69" s="12"/>
      <c r="K69" s="14"/>
      <c r="L69" s="14"/>
      <c r="M69" s="14"/>
      <c r="N69" s="14"/>
      <c r="O69" s="76"/>
    </row>
    <row r="70" spans="1:15" s="75" customFormat="1" x14ac:dyDescent="0.2">
      <c r="A70" s="18"/>
      <c r="B70" s="5"/>
      <c r="C70" s="20"/>
      <c r="D70" s="20"/>
      <c r="E70" s="16"/>
      <c r="F70" s="14"/>
      <c r="G70" s="14"/>
      <c r="H70" s="12"/>
      <c r="I70" s="12"/>
      <c r="J70" s="12"/>
      <c r="K70" s="14"/>
      <c r="L70" s="14"/>
      <c r="M70" s="14"/>
      <c r="N70" s="14"/>
      <c r="O70" s="76"/>
    </row>
    <row r="71" spans="1:15" s="75" customFormat="1" x14ac:dyDescent="0.2">
      <c r="A71" s="18"/>
      <c r="B71" s="5"/>
      <c r="C71" s="20"/>
      <c r="D71" s="20"/>
      <c r="E71" s="16"/>
      <c r="F71" s="14"/>
      <c r="G71" s="14"/>
      <c r="H71" s="12"/>
      <c r="I71" s="12"/>
      <c r="J71" s="12"/>
      <c r="K71" s="14"/>
      <c r="L71" s="14"/>
      <c r="M71" s="14"/>
      <c r="N71" s="14"/>
      <c r="O71" s="76"/>
    </row>
    <row r="72" spans="1:15" s="75" customFormat="1" x14ac:dyDescent="0.2">
      <c r="A72" s="18"/>
      <c r="B72" s="5"/>
      <c r="C72" s="20"/>
      <c r="D72" s="20"/>
      <c r="E72" s="16"/>
      <c r="F72" s="14"/>
      <c r="G72" s="14"/>
      <c r="H72" s="12"/>
      <c r="I72" s="12"/>
      <c r="J72" s="12"/>
      <c r="K72" s="14"/>
      <c r="L72" s="14"/>
      <c r="M72" s="14"/>
      <c r="N72" s="14"/>
      <c r="O72" s="76"/>
    </row>
    <row r="73" spans="1:15" s="75" customFormat="1" x14ac:dyDescent="0.2">
      <c r="A73" s="18"/>
      <c r="B73" s="5"/>
      <c r="C73" s="20"/>
      <c r="D73" s="20"/>
      <c r="E73" s="16"/>
      <c r="F73" s="14"/>
      <c r="G73" s="14"/>
      <c r="H73" s="12"/>
      <c r="I73" s="12"/>
      <c r="J73" s="12"/>
      <c r="K73" s="14"/>
      <c r="L73" s="14"/>
      <c r="M73" s="14"/>
      <c r="N73" s="14"/>
      <c r="O73" s="76"/>
    </row>
    <row r="74" spans="1:15" s="75" customFormat="1" x14ac:dyDescent="0.2">
      <c r="A74" s="18"/>
      <c r="B74" s="5"/>
      <c r="C74" s="20"/>
      <c r="D74" s="20"/>
      <c r="E74" s="16"/>
      <c r="F74" s="14"/>
      <c r="G74" s="14"/>
      <c r="H74" s="12"/>
      <c r="I74" s="12"/>
      <c r="J74" s="12"/>
      <c r="K74" s="14"/>
      <c r="L74" s="14"/>
      <c r="M74" s="14"/>
      <c r="N74" s="14"/>
      <c r="O74" s="76"/>
    </row>
    <row r="75" spans="1:15" s="75" customFormat="1" x14ac:dyDescent="0.2">
      <c r="A75" s="18"/>
      <c r="B75" s="5"/>
      <c r="C75" s="20"/>
      <c r="D75" s="20"/>
      <c r="E75" s="16"/>
      <c r="F75" s="14"/>
      <c r="G75" s="14"/>
      <c r="H75" s="12"/>
      <c r="I75" s="12"/>
      <c r="J75" s="12"/>
      <c r="K75" s="14"/>
      <c r="L75" s="14"/>
      <c r="M75" s="14"/>
      <c r="N75" s="14"/>
      <c r="O75" s="76"/>
    </row>
    <row r="76" spans="1:15" s="75" customFormat="1" x14ac:dyDescent="0.2">
      <c r="A76" s="18"/>
      <c r="B76" s="5"/>
      <c r="C76" s="20"/>
      <c r="D76" s="20"/>
      <c r="E76" s="16"/>
      <c r="F76" s="14"/>
      <c r="G76" s="14"/>
      <c r="H76" s="12"/>
      <c r="I76" s="12"/>
      <c r="J76" s="12"/>
      <c r="K76" s="14"/>
      <c r="L76" s="14"/>
      <c r="M76" s="14"/>
      <c r="N76" s="14"/>
      <c r="O76" s="76"/>
    </row>
    <row r="77" spans="1:15" s="75" customFormat="1" x14ac:dyDescent="0.2">
      <c r="A77" s="18"/>
      <c r="B77" s="5"/>
      <c r="C77" s="20"/>
      <c r="D77" s="20"/>
      <c r="E77" s="16"/>
      <c r="F77" s="14"/>
      <c r="G77" s="14"/>
      <c r="H77" s="12"/>
      <c r="I77" s="12"/>
      <c r="J77" s="12"/>
      <c r="K77" s="14"/>
      <c r="L77" s="14"/>
      <c r="M77" s="14"/>
      <c r="N77" s="14"/>
      <c r="O77" s="76"/>
    </row>
    <row r="78" spans="1:15" s="75" customFormat="1" x14ac:dyDescent="0.2">
      <c r="A78" s="18"/>
      <c r="B78" s="5"/>
      <c r="C78" s="20"/>
      <c r="D78" s="20"/>
      <c r="E78" s="16"/>
      <c r="F78" s="14"/>
      <c r="G78" s="14"/>
      <c r="H78" s="12"/>
      <c r="I78" s="12"/>
      <c r="J78" s="12"/>
      <c r="K78" s="14"/>
      <c r="L78" s="14"/>
      <c r="M78" s="14"/>
      <c r="N78" s="14"/>
      <c r="O78" s="76"/>
    </row>
    <row r="79" spans="1:15" s="75" customFormat="1" x14ac:dyDescent="0.2">
      <c r="A79" s="18"/>
      <c r="B79" s="5"/>
      <c r="C79" s="20"/>
      <c r="D79" s="20"/>
      <c r="E79" s="16"/>
      <c r="F79" s="14"/>
      <c r="G79" s="14"/>
      <c r="H79" s="12"/>
      <c r="I79" s="12"/>
      <c r="J79" s="12"/>
      <c r="K79" s="14"/>
      <c r="L79" s="14"/>
      <c r="M79" s="14"/>
      <c r="N79" s="14"/>
      <c r="O79" s="76"/>
    </row>
    <row r="80" spans="1:15" s="75" customFormat="1" x14ac:dyDescent="0.2">
      <c r="A80" s="18"/>
      <c r="B80" s="5"/>
      <c r="C80" s="20"/>
      <c r="D80" s="20"/>
      <c r="E80" s="16"/>
      <c r="F80" s="14"/>
      <c r="G80" s="14"/>
      <c r="H80" s="12"/>
      <c r="I80" s="12"/>
      <c r="J80" s="12"/>
      <c r="K80" s="14"/>
      <c r="L80" s="14"/>
      <c r="M80" s="14"/>
      <c r="N80" s="14"/>
      <c r="O80" s="76"/>
    </row>
    <row r="81" spans="1:15" s="75" customFormat="1" x14ac:dyDescent="0.2">
      <c r="A81" s="18"/>
      <c r="B81" s="5"/>
      <c r="C81" s="20"/>
      <c r="D81" s="20"/>
      <c r="E81" s="16"/>
      <c r="F81" s="14"/>
      <c r="G81" s="14"/>
      <c r="H81" s="12"/>
      <c r="I81" s="12"/>
      <c r="J81" s="12"/>
      <c r="K81" s="14"/>
      <c r="L81" s="14"/>
      <c r="M81" s="14"/>
      <c r="N81" s="14"/>
      <c r="O81" s="76"/>
    </row>
    <row r="82" spans="1:15" s="75" customFormat="1" x14ac:dyDescent="0.2">
      <c r="A82" s="18"/>
      <c r="B82" s="5"/>
      <c r="C82" s="20"/>
      <c r="D82" s="20"/>
      <c r="E82" s="16"/>
      <c r="F82" s="14"/>
      <c r="G82" s="14"/>
      <c r="H82" s="12"/>
      <c r="I82" s="12"/>
      <c r="J82" s="12"/>
      <c r="K82" s="14"/>
      <c r="L82" s="14"/>
      <c r="M82" s="14"/>
      <c r="N82" s="14"/>
      <c r="O82" s="76"/>
    </row>
    <row r="83" spans="1:15" s="75" customFormat="1" x14ac:dyDescent="0.2">
      <c r="A83" s="18"/>
      <c r="B83" s="5"/>
      <c r="C83" s="20"/>
      <c r="D83" s="20"/>
      <c r="E83" s="16"/>
      <c r="F83" s="14"/>
      <c r="G83" s="14"/>
      <c r="H83" s="12"/>
      <c r="I83" s="12"/>
      <c r="J83" s="12"/>
      <c r="K83" s="14"/>
      <c r="L83" s="14"/>
      <c r="M83" s="14"/>
      <c r="N83" s="14"/>
      <c r="O83" s="76"/>
    </row>
    <row r="84" spans="1:15" s="75" customFormat="1" x14ac:dyDescent="0.2">
      <c r="A84" s="18"/>
      <c r="B84" s="5"/>
      <c r="C84" s="20"/>
      <c r="D84" s="20"/>
      <c r="E84" s="16"/>
      <c r="F84" s="14"/>
      <c r="G84" s="14"/>
      <c r="H84" s="12"/>
      <c r="I84" s="12"/>
      <c r="J84" s="12"/>
      <c r="K84" s="14"/>
      <c r="L84" s="14"/>
      <c r="M84" s="14"/>
      <c r="N84" s="14"/>
      <c r="O84" s="76"/>
    </row>
    <row r="85" spans="1:15" s="75" customFormat="1" x14ac:dyDescent="0.2">
      <c r="A85" s="18"/>
      <c r="B85" s="5"/>
      <c r="C85" s="20"/>
      <c r="D85" s="20"/>
      <c r="E85" s="16"/>
      <c r="F85" s="14"/>
      <c r="G85" s="14"/>
      <c r="H85" s="12"/>
      <c r="I85" s="12"/>
      <c r="J85" s="12"/>
      <c r="K85" s="14"/>
      <c r="L85" s="14"/>
      <c r="M85" s="14"/>
      <c r="N85" s="14"/>
      <c r="O85" s="76"/>
    </row>
    <row r="86" spans="1:15" s="75" customFormat="1" x14ac:dyDescent="0.2">
      <c r="A86" s="18"/>
      <c r="B86" s="5"/>
      <c r="C86" s="20"/>
      <c r="D86" s="20"/>
      <c r="E86" s="16"/>
      <c r="F86" s="14"/>
      <c r="G86" s="14"/>
      <c r="H86" s="12"/>
      <c r="I86" s="12"/>
      <c r="J86" s="12"/>
      <c r="K86" s="14"/>
      <c r="L86" s="14"/>
      <c r="M86" s="14"/>
      <c r="N86" s="14"/>
      <c r="O86" s="76"/>
    </row>
    <row r="87" spans="1:15" s="75" customFormat="1" x14ac:dyDescent="0.2">
      <c r="A87" s="18"/>
      <c r="B87" s="5"/>
      <c r="C87" s="20"/>
      <c r="D87" s="20"/>
      <c r="E87" s="16"/>
      <c r="F87" s="14"/>
      <c r="G87" s="14"/>
      <c r="H87" s="12"/>
      <c r="I87" s="12"/>
      <c r="J87" s="12"/>
      <c r="K87" s="14"/>
      <c r="L87" s="14"/>
      <c r="M87" s="14"/>
      <c r="N87" s="14"/>
      <c r="O87" s="76"/>
    </row>
    <row r="88" spans="1:15" s="75" customFormat="1" x14ac:dyDescent="0.2">
      <c r="A88" s="18"/>
      <c r="B88" s="5"/>
      <c r="C88" s="20"/>
      <c r="D88" s="20"/>
      <c r="E88" s="16"/>
      <c r="F88" s="14"/>
      <c r="G88" s="14"/>
      <c r="H88" s="12"/>
      <c r="I88" s="12"/>
      <c r="J88" s="12"/>
      <c r="K88" s="14"/>
      <c r="L88" s="14"/>
      <c r="M88" s="14"/>
      <c r="N88" s="14"/>
      <c r="O88" s="76"/>
    </row>
    <row r="89" spans="1:15" s="75" customFormat="1" x14ac:dyDescent="0.2">
      <c r="A89" s="18"/>
      <c r="B89" s="5"/>
      <c r="C89" s="20"/>
      <c r="D89" s="20"/>
      <c r="E89" s="16"/>
      <c r="F89" s="14"/>
      <c r="G89" s="14"/>
      <c r="H89" s="12"/>
      <c r="I89" s="12"/>
      <c r="J89" s="12"/>
      <c r="K89" s="14"/>
      <c r="L89" s="14"/>
      <c r="M89" s="14"/>
      <c r="N89" s="14"/>
      <c r="O89" s="76"/>
    </row>
    <row r="90" spans="1:15" s="75" customFormat="1" x14ac:dyDescent="0.2">
      <c r="A90" s="18"/>
      <c r="B90" s="5"/>
      <c r="C90" s="20"/>
      <c r="D90" s="20"/>
      <c r="E90" s="16"/>
      <c r="F90" s="14"/>
      <c r="G90" s="14"/>
      <c r="H90" s="12"/>
      <c r="I90" s="12"/>
      <c r="J90" s="12"/>
      <c r="K90" s="14"/>
      <c r="L90" s="14"/>
      <c r="M90" s="14"/>
      <c r="N90" s="14"/>
      <c r="O90" s="76"/>
    </row>
    <row r="91" spans="1:15" s="75" customFormat="1" x14ac:dyDescent="0.2">
      <c r="A91" s="18"/>
      <c r="B91" s="5"/>
      <c r="C91" s="20"/>
      <c r="D91" s="20"/>
      <c r="E91" s="16"/>
      <c r="F91" s="14"/>
      <c r="G91" s="14"/>
      <c r="H91" s="12"/>
      <c r="I91" s="12"/>
      <c r="J91" s="12"/>
      <c r="K91" s="14"/>
      <c r="L91" s="14"/>
      <c r="M91" s="14"/>
      <c r="N91" s="14"/>
      <c r="O91" s="76"/>
    </row>
    <row r="92" spans="1:15" s="75" customFormat="1" x14ac:dyDescent="0.2">
      <c r="A92" s="18"/>
      <c r="B92" s="5"/>
      <c r="C92" s="20"/>
      <c r="D92" s="20"/>
      <c r="E92" s="16"/>
      <c r="F92" s="14"/>
      <c r="G92" s="14"/>
      <c r="H92" s="12"/>
      <c r="I92" s="12"/>
      <c r="J92" s="12"/>
      <c r="K92" s="14"/>
      <c r="L92" s="14"/>
      <c r="M92" s="14"/>
      <c r="N92" s="14"/>
      <c r="O92" s="76"/>
    </row>
    <row r="93" spans="1:15" s="75" customFormat="1" x14ac:dyDescent="0.2">
      <c r="A93" s="18"/>
      <c r="B93" s="5"/>
      <c r="C93" s="20"/>
      <c r="D93" s="20"/>
      <c r="E93" s="16"/>
      <c r="F93" s="14"/>
      <c r="G93" s="14"/>
      <c r="H93" s="12"/>
      <c r="I93" s="12"/>
      <c r="J93" s="12"/>
      <c r="K93" s="14"/>
      <c r="L93" s="14"/>
      <c r="M93" s="14"/>
      <c r="N93" s="14"/>
      <c r="O93" s="76"/>
    </row>
    <row r="94" spans="1:15" s="75" customFormat="1" x14ac:dyDescent="0.2">
      <c r="A94" s="18"/>
      <c r="B94" s="5"/>
      <c r="C94" s="20"/>
      <c r="D94" s="20"/>
      <c r="E94" s="16"/>
      <c r="F94" s="14"/>
      <c r="G94" s="14"/>
      <c r="H94" s="12"/>
      <c r="I94" s="12"/>
      <c r="J94" s="12"/>
      <c r="K94" s="14"/>
      <c r="L94" s="14"/>
      <c r="M94" s="14"/>
      <c r="N94" s="14"/>
      <c r="O94" s="76"/>
    </row>
    <row r="95" spans="1:15" s="75" customFormat="1" x14ac:dyDescent="0.2">
      <c r="A95" s="18"/>
      <c r="B95" s="5"/>
      <c r="C95" s="20"/>
      <c r="D95" s="20"/>
      <c r="E95" s="16"/>
      <c r="F95" s="14"/>
      <c r="G95" s="14"/>
      <c r="H95" s="12"/>
      <c r="I95" s="12"/>
      <c r="J95" s="12"/>
      <c r="K95" s="14"/>
      <c r="L95" s="14"/>
      <c r="M95" s="14"/>
      <c r="N95" s="14"/>
      <c r="O95" s="76"/>
    </row>
    <row r="96" spans="1:15" s="75" customFormat="1" x14ac:dyDescent="0.2">
      <c r="A96" s="18"/>
      <c r="B96" s="5"/>
      <c r="C96" s="20"/>
      <c r="D96" s="20"/>
      <c r="E96" s="16"/>
      <c r="F96" s="14"/>
      <c r="G96" s="14"/>
      <c r="H96" s="12"/>
      <c r="I96" s="12"/>
      <c r="J96" s="12"/>
      <c r="K96" s="14"/>
      <c r="L96" s="14"/>
      <c r="M96" s="14"/>
      <c r="N96" s="14"/>
      <c r="O96" s="76"/>
    </row>
    <row r="97" spans="1:15" s="75" customFormat="1" x14ac:dyDescent="0.2">
      <c r="A97" s="18"/>
      <c r="B97" s="5"/>
      <c r="C97" s="20"/>
      <c r="D97" s="20"/>
      <c r="E97" s="16"/>
      <c r="F97" s="14"/>
      <c r="G97" s="14"/>
      <c r="H97" s="12"/>
      <c r="I97" s="12"/>
      <c r="J97" s="12"/>
      <c r="K97" s="14"/>
      <c r="L97" s="14"/>
      <c r="M97" s="14"/>
      <c r="N97" s="14"/>
      <c r="O97" s="76"/>
    </row>
    <row r="98" spans="1:15" s="75" customFormat="1" x14ac:dyDescent="0.2">
      <c r="A98" s="18"/>
      <c r="B98" s="5"/>
      <c r="C98" s="20"/>
      <c r="D98" s="20"/>
      <c r="E98" s="16"/>
      <c r="F98" s="14"/>
      <c r="G98" s="14"/>
      <c r="H98" s="12"/>
      <c r="I98" s="12"/>
      <c r="J98" s="12"/>
      <c r="K98" s="14"/>
      <c r="L98" s="14"/>
      <c r="M98" s="14"/>
      <c r="N98" s="14"/>
      <c r="O98" s="76"/>
    </row>
    <row r="99" spans="1:15" s="75" customFormat="1" x14ac:dyDescent="0.2">
      <c r="A99" s="18"/>
      <c r="B99" s="5"/>
      <c r="C99" s="20"/>
      <c r="D99" s="20"/>
      <c r="E99" s="16"/>
      <c r="F99" s="14"/>
      <c r="G99" s="14"/>
      <c r="H99" s="12"/>
      <c r="I99" s="12"/>
      <c r="J99" s="12"/>
      <c r="K99" s="14"/>
      <c r="L99" s="14"/>
      <c r="M99" s="14"/>
      <c r="N99" s="14"/>
      <c r="O99" s="76"/>
    </row>
    <row r="100" spans="1:15" s="75" customFormat="1" x14ac:dyDescent="0.2">
      <c r="A100" s="18"/>
      <c r="B100" s="5"/>
      <c r="C100" s="20"/>
      <c r="D100" s="20"/>
      <c r="E100" s="16"/>
      <c r="F100" s="14"/>
      <c r="G100" s="14"/>
      <c r="H100" s="12"/>
      <c r="I100" s="12"/>
      <c r="J100" s="12"/>
      <c r="K100" s="14"/>
      <c r="L100" s="14"/>
      <c r="M100" s="14"/>
      <c r="N100" s="14"/>
      <c r="O100" s="76"/>
    </row>
    <row r="101" spans="1:15" s="75" customFormat="1" x14ac:dyDescent="0.2">
      <c r="A101" s="18"/>
      <c r="B101" s="5"/>
      <c r="C101" s="20"/>
      <c r="D101" s="20"/>
      <c r="E101" s="16"/>
      <c r="F101" s="14"/>
      <c r="G101" s="14"/>
      <c r="H101" s="12"/>
      <c r="I101" s="12"/>
      <c r="J101" s="12"/>
      <c r="K101" s="14"/>
      <c r="L101" s="14"/>
      <c r="M101" s="14"/>
      <c r="N101" s="14"/>
      <c r="O101" s="76"/>
    </row>
    <row r="102" spans="1:15" s="75" customFormat="1" x14ac:dyDescent="0.2">
      <c r="A102" s="18"/>
      <c r="B102" s="5"/>
      <c r="C102" s="20"/>
      <c r="D102" s="20"/>
      <c r="E102" s="16"/>
      <c r="F102" s="14"/>
      <c r="G102" s="14"/>
      <c r="H102" s="12"/>
      <c r="I102" s="12"/>
      <c r="J102" s="12"/>
      <c r="K102" s="14"/>
      <c r="L102" s="14"/>
      <c r="M102" s="14"/>
      <c r="N102" s="14"/>
      <c r="O102" s="76"/>
    </row>
    <row r="103" spans="1:15" s="75" customFormat="1" x14ac:dyDescent="0.2">
      <c r="A103" s="18"/>
      <c r="B103" s="5"/>
      <c r="C103" s="20"/>
      <c r="D103" s="20"/>
      <c r="E103" s="16"/>
      <c r="F103" s="14"/>
      <c r="G103" s="14"/>
      <c r="H103" s="12"/>
      <c r="I103" s="12"/>
      <c r="J103" s="12"/>
      <c r="K103" s="14"/>
      <c r="L103" s="14"/>
      <c r="M103" s="14"/>
      <c r="N103" s="14"/>
      <c r="O103" s="76"/>
    </row>
    <row r="104" spans="1:15" s="75" customFormat="1" x14ac:dyDescent="0.2">
      <c r="A104" s="18"/>
      <c r="B104" s="5"/>
      <c r="C104" s="20"/>
      <c r="D104" s="20"/>
      <c r="E104" s="16"/>
      <c r="F104" s="14"/>
      <c r="G104" s="14"/>
      <c r="H104" s="12"/>
      <c r="I104" s="12"/>
      <c r="J104" s="12"/>
      <c r="K104" s="14"/>
      <c r="L104" s="14"/>
      <c r="M104" s="14"/>
      <c r="N104" s="14"/>
      <c r="O104" s="76"/>
    </row>
    <row r="105" spans="1:15" s="75" customFormat="1" x14ac:dyDescent="0.2">
      <c r="A105" s="18"/>
      <c r="B105" s="5"/>
      <c r="C105" s="20"/>
      <c r="D105" s="20"/>
      <c r="E105" s="16"/>
      <c r="F105" s="14"/>
      <c r="G105" s="14"/>
      <c r="H105" s="12"/>
      <c r="I105" s="12"/>
      <c r="J105" s="12"/>
      <c r="K105" s="14"/>
      <c r="L105" s="14"/>
      <c r="M105" s="14"/>
      <c r="N105" s="14"/>
      <c r="O105" s="76"/>
    </row>
    <row r="106" spans="1:15" s="75" customFormat="1" x14ac:dyDescent="0.2">
      <c r="A106" s="18"/>
      <c r="B106" s="5"/>
      <c r="C106" s="20"/>
      <c r="D106" s="20"/>
      <c r="E106" s="16"/>
      <c r="F106" s="14"/>
      <c r="G106" s="14"/>
      <c r="H106" s="12"/>
      <c r="I106" s="12"/>
      <c r="J106" s="12"/>
      <c r="K106" s="14"/>
      <c r="L106" s="14"/>
      <c r="M106" s="14"/>
      <c r="N106" s="14"/>
      <c r="O106" s="76"/>
    </row>
    <row r="107" spans="1:15" s="75" customFormat="1" x14ac:dyDescent="0.2">
      <c r="A107" s="18"/>
      <c r="B107" s="5"/>
      <c r="C107" s="20"/>
      <c r="D107" s="20"/>
      <c r="E107" s="16"/>
      <c r="F107" s="14"/>
      <c r="G107" s="14"/>
      <c r="H107" s="12"/>
      <c r="I107" s="12"/>
      <c r="J107" s="12"/>
      <c r="K107" s="14"/>
      <c r="L107" s="14"/>
      <c r="M107" s="14"/>
      <c r="N107" s="14"/>
      <c r="O107" s="76"/>
    </row>
    <row r="108" spans="1:15" s="75" customFormat="1" x14ac:dyDescent="0.2">
      <c r="A108" s="18"/>
      <c r="B108" s="5"/>
      <c r="C108" s="20"/>
      <c r="D108" s="20"/>
      <c r="E108" s="16"/>
      <c r="F108" s="14"/>
      <c r="G108" s="14"/>
      <c r="H108" s="12"/>
      <c r="I108" s="12"/>
      <c r="J108" s="12"/>
      <c r="K108" s="14"/>
      <c r="L108" s="14"/>
      <c r="M108" s="14"/>
      <c r="N108" s="14"/>
      <c r="O108" s="76"/>
    </row>
    <row r="109" spans="1:15" s="75" customFormat="1" x14ac:dyDescent="0.2">
      <c r="A109" s="18"/>
      <c r="B109" s="5"/>
      <c r="C109" s="20"/>
      <c r="D109" s="20"/>
      <c r="E109" s="16"/>
      <c r="F109" s="14"/>
      <c r="G109" s="14"/>
      <c r="H109" s="12"/>
      <c r="I109" s="12"/>
      <c r="J109" s="12"/>
      <c r="K109" s="14"/>
      <c r="L109" s="14"/>
      <c r="M109" s="14"/>
      <c r="N109" s="14"/>
      <c r="O109" s="76"/>
    </row>
    <row r="110" spans="1:15" s="75" customFormat="1" x14ac:dyDescent="0.2">
      <c r="A110" s="18"/>
      <c r="B110" s="5"/>
      <c r="C110" s="20"/>
      <c r="D110" s="20"/>
      <c r="E110" s="16"/>
      <c r="F110" s="14"/>
      <c r="G110" s="14"/>
      <c r="H110" s="12"/>
      <c r="I110" s="12"/>
      <c r="J110" s="12"/>
      <c r="K110" s="14"/>
      <c r="L110" s="14"/>
      <c r="M110" s="14"/>
      <c r="N110" s="14"/>
      <c r="O110" s="76"/>
    </row>
    <row r="111" spans="1:15" s="75" customFormat="1" x14ac:dyDescent="0.2">
      <c r="A111" s="18"/>
      <c r="B111" s="5"/>
      <c r="C111" s="20"/>
      <c r="D111" s="20"/>
      <c r="E111" s="16"/>
      <c r="F111" s="14"/>
      <c r="G111" s="14"/>
      <c r="H111" s="12"/>
      <c r="I111" s="12"/>
      <c r="J111" s="12"/>
      <c r="K111" s="14"/>
      <c r="L111" s="14"/>
      <c r="M111" s="14"/>
      <c r="N111" s="14"/>
      <c r="O111" s="76"/>
    </row>
    <row r="112" spans="1:15" s="75" customFormat="1" x14ac:dyDescent="0.2">
      <c r="A112" s="18"/>
      <c r="B112" s="5"/>
      <c r="C112" s="20"/>
      <c r="D112" s="20"/>
      <c r="E112" s="16"/>
      <c r="F112" s="14"/>
      <c r="G112" s="14"/>
      <c r="H112" s="12"/>
      <c r="I112" s="12"/>
      <c r="J112" s="12"/>
      <c r="K112" s="14"/>
      <c r="L112" s="14"/>
      <c r="M112" s="14"/>
      <c r="N112" s="14"/>
      <c r="O112" s="76"/>
    </row>
    <row r="113" spans="1:15" s="75" customFormat="1" x14ac:dyDescent="0.2">
      <c r="A113" s="18"/>
      <c r="B113" s="5"/>
      <c r="C113" s="20"/>
      <c r="D113" s="20"/>
      <c r="E113" s="16"/>
      <c r="F113" s="14"/>
      <c r="G113" s="14"/>
      <c r="H113" s="12"/>
      <c r="I113" s="12"/>
      <c r="J113" s="12"/>
      <c r="K113" s="14"/>
      <c r="L113" s="14"/>
      <c r="M113" s="14"/>
      <c r="N113" s="14"/>
      <c r="O113" s="76"/>
    </row>
    <row r="114" spans="1:15" s="75" customFormat="1" x14ac:dyDescent="0.2">
      <c r="A114" s="18"/>
      <c r="B114" s="5"/>
      <c r="C114" s="20"/>
      <c r="D114" s="20"/>
      <c r="E114" s="16"/>
      <c r="F114" s="14"/>
      <c r="G114" s="14"/>
      <c r="H114" s="12"/>
      <c r="I114" s="12"/>
      <c r="J114" s="12"/>
      <c r="K114" s="14"/>
      <c r="L114" s="14"/>
      <c r="M114" s="14"/>
      <c r="N114" s="14"/>
      <c r="O114" s="76"/>
    </row>
    <row r="115" spans="1:15" s="75" customFormat="1" x14ac:dyDescent="0.2">
      <c r="A115" s="18"/>
      <c r="B115" s="5"/>
      <c r="C115" s="20"/>
      <c r="D115" s="20"/>
      <c r="E115" s="16"/>
      <c r="F115" s="14"/>
      <c r="G115" s="14"/>
      <c r="H115" s="12"/>
      <c r="I115" s="12"/>
      <c r="J115" s="12"/>
      <c r="K115" s="14"/>
      <c r="L115" s="14"/>
      <c r="M115" s="14"/>
      <c r="N115" s="14"/>
      <c r="O115" s="76"/>
    </row>
    <row r="116" spans="1:15" s="75" customFormat="1" x14ac:dyDescent="0.2">
      <c r="A116" s="18"/>
      <c r="B116" s="5"/>
      <c r="C116" s="20"/>
      <c r="D116" s="20"/>
      <c r="E116" s="16"/>
      <c r="F116" s="14"/>
      <c r="G116" s="14"/>
      <c r="H116" s="12"/>
      <c r="I116" s="12"/>
      <c r="J116" s="12"/>
      <c r="K116" s="14"/>
      <c r="L116" s="14"/>
      <c r="M116" s="14"/>
      <c r="N116" s="14"/>
      <c r="O116" s="76"/>
    </row>
    <row r="117" spans="1:15" s="75" customFormat="1" x14ac:dyDescent="0.2">
      <c r="A117" s="18"/>
      <c r="B117" s="5"/>
      <c r="C117" s="20"/>
      <c r="D117" s="20"/>
      <c r="E117" s="16"/>
      <c r="F117" s="14"/>
      <c r="G117" s="14"/>
      <c r="H117" s="12"/>
      <c r="I117" s="12"/>
      <c r="J117" s="12"/>
      <c r="K117" s="14"/>
      <c r="L117" s="14"/>
      <c r="M117" s="14"/>
      <c r="N117" s="14"/>
      <c r="O117" s="76"/>
    </row>
    <row r="118" spans="1:15" s="75" customFormat="1" x14ac:dyDescent="0.2">
      <c r="A118" s="18"/>
      <c r="B118" s="5"/>
      <c r="C118" s="20"/>
      <c r="D118" s="20"/>
      <c r="E118" s="16"/>
      <c r="F118" s="14"/>
      <c r="G118" s="14"/>
      <c r="H118" s="12"/>
      <c r="I118" s="12"/>
      <c r="J118" s="12"/>
      <c r="K118" s="14"/>
      <c r="L118" s="14"/>
      <c r="M118" s="14"/>
      <c r="N118" s="14"/>
      <c r="O118" s="76"/>
    </row>
    <row r="119" spans="1:15" s="75" customFormat="1" x14ac:dyDescent="0.2">
      <c r="A119" s="18"/>
      <c r="B119" s="5"/>
      <c r="C119" s="20"/>
      <c r="D119" s="20"/>
      <c r="E119" s="16"/>
      <c r="F119" s="14"/>
      <c r="G119" s="14"/>
      <c r="H119" s="12"/>
      <c r="I119" s="12"/>
      <c r="J119" s="12"/>
      <c r="K119" s="14"/>
      <c r="L119" s="14"/>
      <c r="M119" s="14"/>
      <c r="N119" s="14"/>
      <c r="O119" s="76"/>
    </row>
    <row r="120" spans="1:15" s="75" customFormat="1" x14ac:dyDescent="0.2">
      <c r="A120" s="18"/>
      <c r="B120" s="5"/>
      <c r="C120" s="20"/>
      <c r="D120" s="20"/>
      <c r="E120" s="16"/>
      <c r="F120" s="14"/>
      <c r="G120" s="14"/>
      <c r="H120" s="12"/>
      <c r="I120" s="12"/>
      <c r="J120" s="12"/>
      <c r="K120" s="14"/>
      <c r="L120" s="14"/>
      <c r="M120" s="14"/>
      <c r="N120" s="14"/>
      <c r="O120" s="76"/>
    </row>
    <row r="121" spans="1:15" s="75" customFormat="1" x14ac:dyDescent="0.2">
      <c r="A121" s="18"/>
      <c r="B121" s="5"/>
      <c r="C121" s="20"/>
      <c r="D121" s="20"/>
      <c r="E121" s="16"/>
      <c r="F121" s="14"/>
      <c r="G121" s="14"/>
      <c r="H121" s="12"/>
      <c r="I121" s="12"/>
      <c r="J121" s="12"/>
      <c r="K121" s="14"/>
      <c r="L121" s="14"/>
      <c r="M121" s="14"/>
      <c r="N121" s="14"/>
      <c r="O121" s="76"/>
    </row>
    <row r="122" spans="1:15" s="75" customFormat="1" x14ac:dyDescent="0.2">
      <c r="A122" s="18"/>
      <c r="B122" s="5"/>
      <c r="C122" s="20"/>
      <c r="D122" s="20"/>
      <c r="E122" s="16"/>
      <c r="F122" s="14"/>
      <c r="G122" s="14"/>
      <c r="H122" s="12"/>
      <c r="I122" s="12"/>
      <c r="J122" s="12"/>
      <c r="K122" s="14"/>
      <c r="L122" s="14"/>
      <c r="M122" s="14"/>
      <c r="N122" s="14"/>
      <c r="O122" s="76"/>
    </row>
    <row r="123" spans="1:15" s="75" customFormat="1" x14ac:dyDescent="0.2">
      <c r="A123" s="18"/>
      <c r="B123" s="5"/>
      <c r="C123" s="20"/>
      <c r="D123" s="20"/>
      <c r="E123" s="16"/>
      <c r="F123" s="14"/>
      <c r="G123" s="14"/>
      <c r="H123" s="12"/>
      <c r="I123" s="12"/>
      <c r="J123" s="12"/>
      <c r="K123" s="14"/>
      <c r="L123" s="14"/>
      <c r="M123" s="14"/>
      <c r="N123" s="14"/>
      <c r="O123" s="76"/>
    </row>
    <row r="124" spans="1:15" s="75" customFormat="1" x14ac:dyDescent="0.2">
      <c r="A124" s="18"/>
      <c r="B124" s="5"/>
      <c r="C124" s="20"/>
      <c r="D124" s="20"/>
      <c r="E124" s="16"/>
      <c r="F124" s="14"/>
      <c r="G124" s="14"/>
      <c r="H124" s="12"/>
      <c r="I124" s="12"/>
      <c r="J124" s="12"/>
      <c r="K124" s="14"/>
      <c r="L124" s="14"/>
      <c r="M124" s="14"/>
      <c r="N124" s="14"/>
      <c r="O124" s="76"/>
    </row>
    <row r="125" spans="1:15" s="75" customFormat="1" x14ac:dyDescent="0.2">
      <c r="A125" s="18"/>
      <c r="B125" s="5"/>
      <c r="C125" s="20"/>
      <c r="D125" s="20"/>
      <c r="E125" s="16"/>
      <c r="F125" s="14"/>
      <c r="G125" s="14"/>
      <c r="H125" s="12"/>
      <c r="I125" s="12"/>
      <c r="J125" s="12"/>
      <c r="K125" s="14"/>
      <c r="L125" s="14"/>
      <c r="M125" s="14"/>
      <c r="N125" s="14"/>
      <c r="O125" s="76"/>
    </row>
    <row r="126" spans="1:15" s="75" customFormat="1" x14ac:dyDescent="0.2">
      <c r="A126" s="18"/>
      <c r="B126" s="5"/>
      <c r="C126" s="20"/>
      <c r="D126" s="20"/>
      <c r="E126" s="16"/>
      <c r="F126" s="14"/>
      <c r="G126" s="14"/>
      <c r="H126" s="12"/>
      <c r="I126" s="12"/>
      <c r="J126" s="12"/>
      <c r="K126" s="14"/>
      <c r="L126" s="14"/>
      <c r="M126" s="14"/>
      <c r="N126" s="14"/>
      <c r="O126" s="76"/>
    </row>
    <row r="127" spans="1:15" s="75" customFormat="1" x14ac:dyDescent="0.2">
      <c r="A127" s="18"/>
      <c r="B127" s="5"/>
      <c r="C127" s="20"/>
      <c r="D127" s="20"/>
      <c r="E127" s="16"/>
      <c r="F127" s="14"/>
      <c r="G127" s="14"/>
      <c r="H127" s="12"/>
      <c r="I127" s="12"/>
      <c r="J127" s="12"/>
      <c r="K127" s="14"/>
      <c r="L127" s="14"/>
      <c r="M127" s="14"/>
      <c r="N127" s="14"/>
      <c r="O127" s="76"/>
    </row>
    <row r="128" spans="1:15" s="75" customFormat="1" x14ac:dyDescent="0.2">
      <c r="A128" s="18"/>
      <c r="B128" s="5"/>
      <c r="C128" s="20"/>
      <c r="D128" s="20"/>
      <c r="E128" s="16"/>
      <c r="F128" s="14"/>
      <c r="G128" s="14"/>
      <c r="H128" s="12"/>
      <c r="I128" s="12"/>
      <c r="J128" s="12"/>
      <c r="K128" s="14"/>
      <c r="L128" s="14"/>
      <c r="M128" s="14"/>
      <c r="N128" s="14"/>
      <c r="O128" s="76"/>
    </row>
    <row r="129" spans="1:15" s="75" customFormat="1" x14ac:dyDescent="0.2">
      <c r="A129" s="18"/>
      <c r="B129" s="5"/>
      <c r="C129" s="20"/>
      <c r="D129" s="20"/>
      <c r="E129" s="16"/>
      <c r="F129" s="14"/>
      <c r="G129" s="14"/>
      <c r="H129" s="12"/>
      <c r="I129" s="12"/>
      <c r="J129" s="12"/>
      <c r="K129" s="14"/>
      <c r="L129" s="14"/>
      <c r="M129" s="14"/>
      <c r="N129" s="14"/>
      <c r="O129" s="76"/>
    </row>
    <row r="130" spans="1:15" s="75" customFormat="1" x14ac:dyDescent="0.2">
      <c r="A130" s="18"/>
      <c r="B130" s="5"/>
      <c r="C130" s="20"/>
      <c r="D130" s="20"/>
      <c r="E130" s="16"/>
      <c r="F130" s="14"/>
      <c r="G130" s="14"/>
      <c r="H130" s="12"/>
      <c r="I130" s="12"/>
      <c r="J130" s="12"/>
      <c r="K130" s="14"/>
      <c r="L130" s="14"/>
      <c r="M130" s="14"/>
      <c r="N130" s="14"/>
      <c r="O130" s="76"/>
    </row>
    <row r="131" spans="1:15" s="75" customFormat="1" x14ac:dyDescent="0.2">
      <c r="A131" s="18"/>
      <c r="B131" s="5"/>
      <c r="C131" s="20"/>
      <c r="D131" s="20"/>
      <c r="E131" s="16"/>
      <c r="F131" s="14"/>
      <c r="G131" s="14"/>
      <c r="H131" s="12"/>
      <c r="I131" s="12"/>
      <c r="J131" s="12"/>
      <c r="K131" s="14"/>
      <c r="L131" s="14"/>
      <c r="M131" s="14"/>
      <c r="N131" s="14"/>
      <c r="O131" s="76"/>
    </row>
    <row r="132" spans="1:15" s="75" customFormat="1" x14ac:dyDescent="0.2">
      <c r="A132" s="18"/>
      <c r="B132" s="5"/>
      <c r="C132" s="20"/>
      <c r="D132" s="20"/>
      <c r="E132" s="16"/>
      <c r="F132" s="14"/>
      <c r="G132" s="14"/>
      <c r="H132" s="12"/>
      <c r="I132" s="12"/>
      <c r="J132" s="12"/>
      <c r="K132" s="14"/>
      <c r="L132" s="14"/>
      <c r="M132" s="14"/>
      <c r="N132" s="14"/>
      <c r="O132" s="76"/>
    </row>
    <row r="133" spans="1:15" s="75" customFormat="1" x14ac:dyDescent="0.2">
      <c r="A133" s="18"/>
      <c r="B133" s="5"/>
      <c r="C133" s="20"/>
      <c r="D133" s="20"/>
      <c r="E133" s="16"/>
      <c r="F133" s="14"/>
      <c r="G133" s="14"/>
      <c r="H133" s="12"/>
      <c r="I133" s="12"/>
      <c r="J133" s="12"/>
      <c r="K133" s="14"/>
      <c r="L133" s="14"/>
      <c r="M133" s="14"/>
      <c r="N133" s="14"/>
      <c r="O133" s="76"/>
    </row>
    <row r="134" spans="1:15" s="75" customFormat="1" x14ac:dyDescent="0.2">
      <c r="A134" s="18"/>
      <c r="B134" s="5"/>
      <c r="C134" s="20"/>
      <c r="D134" s="20"/>
      <c r="E134" s="16"/>
      <c r="F134" s="14"/>
      <c r="G134" s="14"/>
      <c r="H134" s="12"/>
      <c r="I134" s="12"/>
      <c r="J134" s="12"/>
      <c r="K134" s="14"/>
      <c r="L134" s="14"/>
      <c r="M134" s="14"/>
      <c r="N134" s="14"/>
      <c r="O134" s="76"/>
    </row>
    <row r="135" spans="1:15" s="75" customFormat="1" x14ac:dyDescent="0.2">
      <c r="A135" s="18"/>
      <c r="B135" s="5"/>
      <c r="C135" s="20"/>
      <c r="D135" s="20"/>
      <c r="E135" s="16"/>
      <c r="F135" s="14"/>
      <c r="G135" s="14"/>
      <c r="H135" s="12"/>
      <c r="I135" s="12"/>
      <c r="J135" s="12"/>
      <c r="K135" s="14"/>
      <c r="L135" s="14"/>
      <c r="M135" s="14"/>
      <c r="N135" s="14"/>
      <c r="O135" s="76"/>
    </row>
    <row r="136" spans="1:15" s="75" customFormat="1" x14ac:dyDescent="0.2">
      <c r="A136" s="18"/>
      <c r="B136" s="5"/>
      <c r="C136" s="20"/>
      <c r="D136" s="20"/>
      <c r="E136" s="16"/>
      <c r="F136" s="14"/>
      <c r="G136" s="14"/>
      <c r="H136" s="12"/>
      <c r="I136" s="12"/>
      <c r="J136" s="12"/>
      <c r="K136" s="14"/>
      <c r="L136" s="14"/>
      <c r="M136" s="14"/>
      <c r="N136" s="14"/>
      <c r="O136" s="76"/>
    </row>
    <row r="137" spans="1:15" s="75" customFormat="1" x14ac:dyDescent="0.2">
      <c r="A137" s="18"/>
      <c r="B137" s="5"/>
      <c r="C137" s="20"/>
      <c r="D137" s="20"/>
      <c r="E137" s="16"/>
      <c r="F137" s="14"/>
      <c r="G137" s="14"/>
      <c r="H137" s="12"/>
      <c r="I137" s="12"/>
      <c r="J137" s="12"/>
      <c r="K137" s="14"/>
      <c r="L137" s="14"/>
      <c r="M137" s="14"/>
      <c r="N137" s="14"/>
      <c r="O137" s="76"/>
    </row>
    <row r="138" spans="1:15" s="75" customFormat="1" x14ac:dyDescent="0.2">
      <c r="A138" s="18"/>
      <c r="B138" s="5"/>
      <c r="C138" s="20"/>
      <c r="D138" s="20"/>
      <c r="E138" s="16"/>
      <c r="F138" s="14"/>
      <c r="G138" s="14"/>
      <c r="H138" s="12"/>
      <c r="I138" s="12"/>
      <c r="J138" s="12"/>
      <c r="K138" s="14"/>
      <c r="L138" s="14"/>
      <c r="M138" s="14"/>
      <c r="N138" s="14"/>
      <c r="O138" s="76"/>
    </row>
    <row r="139" spans="1:15" s="75" customFormat="1" x14ac:dyDescent="0.2">
      <c r="A139" s="18"/>
      <c r="B139" s="5"/>
      <c r="C139" s="20"/>
      <c r="D139" s="20"/>
      <c r="E139" s="16"/>
      <c r="F139" s="14"/>
      <c r="G139" s="14"/>
      <c r="H139" s="12"/>
      <c r="I139" s="12"/>
      <c r="J139" s="12"/>
      <c r="K139" s="14"/>
      <c r="L139" s="14"/>
      <c r="M139" s="14"/>
      <c r="N139" s="14"/>
      <c r="O139" s="76"/>
    </row>
    <row r="140" spans="1:15" s="75" customFormat="1" x14ac:dyDescent="0.2">
      <c r="A140" s="18"/>
      <c r="B140" s="5"/>
      <c r="C140" s="20"/>
      <c r="D140" s="20"/>
      <c r="E140" s="16"/>
      <c r="F140" s="14"/>
      <c r="G140" s="14"/>
      <c r="H140" s="12"/>
      <c r="I140" s="12"/>
      <c r="J140" s="12"/>
      <c r="K140" s="14"/>
      <c r="L140" s="14"/>
      <c r="M140" s="14"/>
      <c r="N140" s="14"/>
      <c r="O140" s="76"/>
    </row>
    <row r="141" spans="1:15" s="75" customFormat="1" x14ac:dyDescent="0.2">
      <c r="A141" s="18"/>
      <c r="B141" s="5"/>
      <c r="C141" s="20"/>
      <c r="D141" s="20"/>
      <c r="E141" s="16"/>
      <c r="F141" s="14"/>
      <c r="G141" s="14"/>
      <c r="H141" s="12"/>
      <c r="I141" s="12"/>
      <c r="J141" s="12"/>
      <c r="K141" s="14"/>
      <c r="L141" s="14"/>
      <c r="M141" s="14"/>
      <c r="N141" s="14"/>
      <c r="O141" s="76"/>
    </row>
    <row r="142" spans="1:15" s="75" customFormat="1" x14ac:dyDescent="0.2">
      <c r="A142" s="18"/>
      <c r="B142" s="5"/>
      <c r="C142" s="20"/>
      <c r="D142" s="20"/>
      <c r="E142" s="16"/>
      <c r="F142" s="14"/>
      <c r="G142" s="14"/>
      <c r="H142" s="12"/>
      <c r="I142" s="12"/>
      <c r="J142" s="12"/>
      <c r="K142" s="14"/>
      <c r="L142" s="14"/>
      <c r="M142" s="14"/>
      <c r="N142" s="14"/>
      <c r="O142" s="76"/>
    </row>
    <row r="143" spans="1:15" s="75" customFormat="1" x14ac:dyDescent="0.2">
      <c r="A143" s="18"/>
      <c r="B143" s="5"/>
      <c r="C143" s="20"/>
      <c r="D143" s="20"/>
      <c r="E143" s="16"/>
      <c r="F143" s="14"/>
      <c r="G143" s="14"/>
      <c r="H143" s="12"/>
      <c r="I143" s="12"/>
      <c r="J143" s="12"/>
      <c r="K143" s="14"/>
      <c r="L143" s="14"/>
      <c r="M143" s="14"/>
      <c r="N143" s="14"/>
      <c r="O143" s="76"/>
    </row>
    <row r="144" spans="1:15" s="75" customFormat="1" x14ac:dyDescent="0.2">
      <c r="A144" s="18"/>
      <c r="B144" s="5"/>
      <c r="C144" s="20"/>
      <c r="D144" s="20"/>
      <c r="E144" s="16"/>
      <c r="F144" s="14"/>
      <c r="G144" s="14"/>
      <c r="H144" s="12"/>
      <c r="I144" s="12"/>
      <c r="J144" s="12"/>
      <c r="K144" s="14"/>
      <c r="L144" s="14"/>
      <c r="M144" s="14"/>
      <c r="N144" s="14"/>
      <c r="O144" s="76"/>
    </row>
    <row r="145" spans="1:15" s="75" customFormat="1" x14ac:dyDescent="0.2">
      <c r="A145" s="18"/>
      <c r="B145" s="5"/>
      <c r="C145" s="20"/>
      <c r="D145" s="20"/>
      <c r="E145" s="16"/>
      <c r="F145" s="14"/>
      <c r="G145" s="14"/>
      <c r="H145" s="12"/>
      <c r="I145" s="12"/>
      <c r="J145" s="12"/>
      <c r="K145" s="14"/>
      <c r="L145" s="14"/>
      <c r="M145" s="14"/>
      <c r="N145" s="14"/>
      <c r="O145" s="76"/>
    </row>
    <row r="146" spans="1:15" s="75" customFormat="1" x14ac:dyDescent="0.2">
      <c r="A146" s="18"/>
      <c r="B146" s="5"/>
      <c r="C146" s="20"/>
      <c r="D146" s="20"/>
      <c r="E146" s="16"/>
      <c r="F146" s="14"/>
      <c r="G146" s="14"/>
      <c r="H146" s="12"/>
      <c r="I146" s="12"/>
      <c r="J146" s="12"/>
      <c r="K146" s="14"/>
      <c r="L146" s="14"/>
      <c r="M146" s="14"/>
      <c r="N146" s="14"/>
      <c r="O146" s="76"/>
    </row>
    <row r="147" spans="1:15" s="75" customFormat="1" x14ac:dyDescent="0.2">
      <c r="A147" s="18"/>
      <c r="B147" s="5"/>
      <c r="C147" s="20"/>
      <c r="D147" s="20"/>
      <c r="E147" s="16"/>
      <c r="F147" s="14"/>
      <c r="G147" s="14"/>
      <c r="H147" s="12"/>
      <c r="I147" s="12"/>
      <c r="J147" s="12"/>
      <c r="K147" s="14"/>
      <c r="L147" s="14"/>
      <c r="M147" s="14"/>
      <c r="N147" s="14"/>
      <c r="O147" s="76"/>
    </row>
    <row r="148" spans="1:15" s="75" customFormat="1" x14ac:dyDescent="0.2">
      <c r="A148" s="18"/>
      <c r="B148" s="5"/>
      <c r="C148" s="20"/>
      <c r="D148" s="20"/>
      <c r="E148" s="16"/>
      <c r="F148" s="14"/>
      <c r="G148" s="14"/>
      <c r="H148" s="12"/>
      <c r="I148" s="12"/>
      <c r="J148" s="12"/>
      <c r="K148" s="14"/>
      <c r="L148" s="14"/>
      <c r="M148" s="14"/>
      <c r="N148" s="14"/>
      <c r="O148" s="76"/>
    </row>
    <row r="149" spans="1:15" s="75" customFormat="1" x14ac:dyDescent="0.2">
      <c r="A149" s="18"/>
      <c r="B149" s="5"/>
      <c r="C149" s="20"/>
      <c r="D149" s="20"/>
      <c r="E149" s="16"/>
      <c r="F149" s="14"/>
      <c r="G149" s="14"/>
      <c r="H149" s="12"/>
      <c r="I149" s="12"/>
      <c r="J149" s="12"/>
      <c r="K149" s="14"/>
      <c r="L149" s="14"/>
      <c r="M149" s="14"/>
      <c r="N149" s="14"/>
      <c r="O149" s="76"/>
    </row>
    <row r="150" spans="1:15" s="75" customFormat="1" x14ac:dyDescent="0.2">
      <c r="A150" s="18"/>
      <c r="B150" s="5"/>
      <c r="C150" s="20"/>
      <c r="D150" s="20"/>
      <c r="E150" s="16"/>
      <c r="F150" s="14"/>
      <c r="G150" s="14"/>
      <c r="H150" s="12"/>
      <c r="I150" s="12"/>
      <c r="J150" s="12"/>
      <c r="K150" s="14"/>
      <c r="L150" s="14"/>
      <c r="M150" s="14"/>
      <c r="N150" s="14"/>
      <c r="O150" s="76"/>
    </row>
    <row r="151" spans="1:15" s="75" customFormat="1" x14ac:dyDescent="0.2">
      <c r="A151" s="18"/>
      <c r="B151" s="5"/>
      <c r="C151" s="20"/>
      <c r="D151" s="20"/>
      <c r="E151" s="16"/>
      <c r="F151" s="14"/>
      <c r="G151" s="14"/>
      <c r="H151" s="12"/>
      <c r="I151" s="12"/>
      <c r="J151" s="12"/>
      <c r="K151" s="14"/>
      <c r="L151" s="14"/>
      <c r="M151" s="14"/>
      <c r="N151" s="14"/>
      <c r="O151" s="76"/>
    </row>
    <row r="152" spans="1:15" s="75" customFormat="1" x14ac:dyDescent="0.2">
      <c r="A152" s="18"/>
      <c r="B152" s="5"/>
      <c r="C152" s="20"/>
      <c r="D152" s="20"/>
      <c r="E152" s="16"/>
      <c r="F152" s="14"/>
      <c r="G152" s="14"/>
      <c r="H152" s="12"/>
      <c r="I152" s="12"/>
      <c r="J152" s="12"/>
      <c r="K152" s="14"/>
      <c r="L152" s="14"/>
      <c r="M152" s="14"/>
      <c r="N152" s="14"/>
      <c r="O152" s="76"/>
    </row>
    <row r="153" spans="1:15" s="75" customFormat="1" x14ac:dyDescent="0.2">
      <c r="A153" s="18"/>
      <c r="B153" s="5"/>
      <c r="C153" s="20"/>
      <c r="D153" s="20"/>
      <c r="E153" s="16"/>
      <c r="F153" s="14"/>
      <c r="G153" s="14"/>
      <c r="H153" s="12"/>
      <c r="I153" s="12"/>
      <c r="J153" s="12"/>
      <c r="K153" s="14"/>
      <c r="L153" s="14"/>
      <c r="M153" s="14"/>
      <c r="N153" s="14"/>
      <c r="O153" s="76"/>
    </row>
    <row r="154" spans="1:15" s="75" customFormat="1" x14ac:dyDescent="0.2">
      <c r="A154" s="18"/>
      <c r="B154" s="5"/>
      <c r="C154" s="20"/>
      <c r="D154" s="20"/>
      <c r="E154" s="16"/>
      <c r="F154" s="14"/>
      <c r="G154" s="14"/>
      <c r="H154" s="12"/>
      <c r="I154" s="12"/>
      <c r="J154" s="12"/>
      <c r="K154" s="14"/>
      <c r="L154" s="14"/>
      <c r="M154" s="14"/>
      <c r="N154" s="14"/>
      <c r="O154" s="76"/>
    </row>
    <row r="155" spans="1:15" s="75" customFormat="1" x14ac:dyDescent="0.2">
      <c r="A155" s="18"/>
      <c r="B155" s="5"/>
      <c r="C155" s="20"/>
      <c r="D155" s="20"/>
      <c r="E155" s="16"/>
      <c r="F155" s="14"/>
      <c r="G155" s="14"/>
      <c r="H155" s="12"/>
      <c r="I155" s="12"/>
      <c r="J155" s="12"/>
      <c r="K155" s="14"/>
      <c r="L155" s="14"/>
      <c r="M155" s="14"/>
      <c r="N155" s="14"/>
      <c r="O155" s="76"/>
    </row>
    <row r="156" spans="1:15" s="75" customFormat="1" x14ac:dyDescent="0.2">
      <c r="A156" s="18"/>
      <c r="B156" s="5"/>
      <c r="C156" s="20"/>
      <c r="D156" s="20"/>
      <c r="E156" s="16"/>
      <c r="F156" s="14"/>
      <c r="G156" s="14"/>
      <c r="H156" s="12"/>
      <c r="I156" s="12"/>
      <c r="J156" s="12"/>
      <c r="K156" s="14"/>
      <c r="L156" s="14"/>
      <c r="M156" s="14"/>
      <c r="N156" s="14"/>
      <c r="O156" s="76"/>
    </row>
    <row r="157" spans="1:15" s="75" customFormat="1" x14ac:dyDescent="0.2">
      <c r="A157" s="18"/>
      <c r="B157" s="5"/>
      <c r="C157" s="20"/>
      <c r="D157" s="20"/>
      <c r="E157" s="16"/>
      <c r="F157" s="14"/>
      <c r="G157" s="14"/>
      <c r="H157" s="12"/>
      <c r="I157" s="12"/>
      <c r="J157" s="12"/>
      <c r="K157" s="14"/>
      <c r="L157" s="14"/>
      <c r="M157" s="14"/>
      <c r="N157" s="14"/>
      <c r="O157" s="76"/>
    </row>
    <row r="158" spans="1:15" s="75" customFormat="1" x14ac:dyDescent="0.2">
      <c r="A158" s="18"/>
      <c r="B158" s="5"/>
      <c r="C158" s="20"/>
      <c r="D158" s="20"/>
      <c r="E158" s="16"/>
      <c r="F158" s="14"/>
      <c r="G158" s="14"/>
      <c r="H158" s="12"/>
      <c r="I158" s="12"/>
      <c r="J158" s="12"/>
      <c r="K158" s="14"/>
      <c r="L158" s="14"/>
      <c r="M158" s="14"/>
      <c r="N158" s="14"/>
      <c r="O158" s="76"/>
    </row>
    <row r="159" spans="1:15" s="75" customFormat="1" x14ac:dyDescent="0.2">
      <c r="A159" s="18"/>
      <c r="B159" s="5"/>
      <c r="C159" s="20"/>
      <c r="D159" s="20"/>
      <c r="E159" s="16"/>
      <c r="F159" s="14"/>
      <c r="G159" s="14"/>
      <c r="H159" s="12"/>
      <c r="I159" s="12"/>
      <c r="J159" s="12"/>
      <c r="K159" s="14"/>
      <c r="L159" s="14"/>
      <c r="M159" s="14"/>
      <c r="N159" s="14"/>
      <c r="O159" s="76"/>
    </row>
    <row r="160" spans="1:15" s="75" customFormat="1" x14ac:dyDescent="0.2">
      <c r="A160" s="18"/>
      <c r="B160" s="5"/>
      <c r="C160" s="20"/>
      <c r="D160" s="20"/>
      <c r="E160" s="16"/>
      <c r="F160" s="14"/>
      <c r="G160" s="14"/>
      <c r="H160" s="12"/>
      <c r="I160" s="12"/>
      <c r="J160" s="12"/>
      <c r="K160" s="14"/>
      <c r="L160" s="14"/>
      <c r="M160" s="14"/>
      <c r="N160" s="14"/>
      <c r="O160" s="76"/>
    </row>
    <row r="161" spans="1:15" s="75" customFormat="1" x14ac:dyDescent="0.2">
      <c r="A161" s="18"/>
      <c r="B161" s="5"/>
      <c r="C161" s="20"/>
      <c r="D161" s="20"/>
      <c r="E161" s="16"/>
      <c r="F161" s="14"/>
      <c r="G161" s="14"/>
      <c r="H161" s="12"/>
      <c r="I161" s="12"/>
      <c r="J161" s="12"/>
      <c r="K161" s="14"/>
      <c r="L161" s="14"/>
      <c r="M161" s="14"/>
      <c r="N161" s="14"/>
      <c r="O161" s="76"/>
    </row>
    <row r="162" spans="1:15" s="75" customFormat="1" x14ac:dyDescent="0.2">
      <c r="A162" s="18"/>
      <c r="B162" s="5"/>
      <c r="C162" s="20"/>
      <c r="D162" s="20"/>
      <c r="E162" s="16"/>
      <c r="F162" s="14"/>
      <c r="G162" s="14"/>
      <c r="H162" s="12"/>
      <c r="I162" s="12"/>
      <c r="J162" s="12"/>
      <c r="K162" s="14"/>
      <c r="L162" s="14"/>
      <c r="M162" s="14"/>
      <c r="N162" s="14"/>
      <c r="O162" s="76"/>
    </row>
    <row r="163" spans="1:15" s="75" customFormat="1" x14ac:dyDescent="0.2">
      <c r="A163" s="18"/>
      <c r="B163" s="5"/>
      <c r="C163" s="20"/>
      <c r="D163" s="20"/>
      <c r="E163" s="16"/>
      <c r="F163" s="14"/>
      <c r="G163" s="14"/>
      <c r="H163" s="12"/>
      <c r="I163" s="12"/>
      <c r="J163" s="12"/>
      <c r="K163" s="14"/>
      <c r="L163" s="14"/>
      <c r="M163" s="14"/>
      <c r="N163" s="14"/>
      <c r="O163" s="76"/>
    </row>
    <row r="164" spans="1:15" s="75" customFormat="1" x14ac:dyDescent="0.2">
      <c r="A164" s="18"/>
      <c r="B164" s="5"/>
      <c r="C164" s="20"/>
      <c r="D164" s="20"/>
      <c r="E164" s="16"/>
      <c r="F164" s="14"/>
      <c r="G164" s="14"/>
      <c r="H164" s="12"/>
      <c r="I164" s="12"/>
      <c r="J164" s="12"/>
      <c r="K164" s="14"/>
      <c r="L164" s="14"/>
      <c r="M164" s="14"/>
      <c r="N164" s="14"/>
      <c r="O164" s="76"/>
    </row>
    <row r="165" spans="1:15" s="75" customFormat="1" x14ac:dyDescent="0.2">
      <c r="A165" s="18"/>
      <c r="B165" s="5"/>
      <c r="C165" s="20"/>
      <c r="D165" s="20"/>
      <c r="E165" s="16"/>
      <c r="F165" s="14"/>
      <c r="G165" s="14"/>
      <c r="H165" s="12"/>
      <c r="I165" s="12"/>
      <c r="J165" s="12"/>
      <c r="K165" s="14"/>
      <c r="L165" s="14"/>
      <c r="M165" s="14"/>
      <c r="N165" s="14"/>
      <c r="O165" s="76"/>
    </row>
    <row r="166" spans="1:15" s="75" customFormat="1" x14ac:dyDescent="0.2">
      <c r="A166" s="18"/>
      <c r="B166" s="5"/>
      <c r="C166" s="20"/>
      <c r="D166" s="20"/>
      <c r="E166" s="16"/>
      <c r="F166" s="14"/>
      <c r="G166" s="14"/>
      <c r="H166" s="12"/>
      <c r="I166" s="12"/>
      <c r="J166" s="12"/>
      <c r="K166" s="14"/>
      <c r="L166" s="14"/>
      <c r="M166" s="14"/>
      <c r="N166" s="14"/>
      <c r="O166" s="76"/>
    </row>
    <row r="167" spans="1:15" s="75" customFormat="1" x14ac:dyDescent="0.2">
      <c r="A167" s="18"/>
      <c r="B167" s="5"/>
      <c r="C167" s="20"/>
      <c r="D167" s="20"/>
      <c r="E167" s="16"/>
      <c r="F167" s="14"/>
      <c r="G167" s="14"/>
      <c r="H167" s="12"/>
      <c r="I167" s="12"/>
      <c r="J167" s="12"/>
      <c r="K167" s="14"/>
      <c r="L167" s="14"/>
      <c r="M167" s="14"/>
      <c r="N167" s="14"/>
      <c r="O167" s="76"/>
    </row>
    <row r="168" spans="1:15" s="75" customFormat="1" x14ac:dyDescent="0.2">
      <c r="A168" s="18"/>
      <c r="B168" s="5"/>
      <c r="C168" s="20"/>
      <c r="D168" s="20"/>
      <c r="E168" s="16"/>
      <c r="F168" s="14"/>
      <c r="G168" s="14"/>
      <c r="H168" s="12"/>
      <c r="I168" s="12"/>
      <c r="J168" s="12"/>
      <c r="K168" s="14"/>
      <c r="L168" s="14"/>
      <c r="M168" s="14"/>
      <c r="N168" s="14"/>
      <c r="O168" s="76"/>
    </row>
    <row r="169" spans="1:15" s="75" customFormat="1" x14ac:dyDescent="0.2">
      <c r="A169" s="18"/>
      <c r="B169" s="5"/>
      <c r="C169" s="20"/>
      <c r="D169" s="20"/>
      <c r="E169" s="16"/>
      <c r="F169" s="14"/>
      <c r="G169" s="14"/>
      <c r="H169" s="12"/>
      <c r="I169" s="12"/>
      <c r="J169" s="12"/>
      <c r="K169" s="14"/>
      <c r="L169" s="14"/>
      <c r="M169" s="14"/>
      <c r="N169" s="14"/>
      <c r="O169" s="76"/>
    </row>
    <row r="170" spans="1:15" s="75" customFormat="1" x14ac:dyDescent="0.2">
      <c r="A170" s="18"/>
      <c r="B170" s="5"/>
      <c r="C170" s="20"/>
      <c r="D170" s="20"/>
      <c r="E170" s="16"/>
      <c r="F170" s="14"/>
      <c r="G170" s="14"/>
      <c r="H170" s="12"/>
      <c r="I170" s="12"/>
      <c r="J170" s="12"/>
      <c r="K170" s="14"/>
      <c r="L170" s="14"/>
      <c r="M170" s="14"/>
      <c r="N170" s="14"/>
      <c r="O170" s="76"/>
    </row>
    <row r="171" spans="1:15" s="75" customFormat="1" x14ac:dyDescent="0.2">
      <c r="A171" s="18"/>
      <c r="B171" s="5"/>
      <c r="C171" s="20"/>
      <c r="D171" s="20"/>
      <c r="E171" s="16"/>
      <c r="F171" s="14"/>
      <c r="G171" s="14"/>
      <c r="H171" s="12"/>
      <c r="I171" s="12"/>
      <c r="J171" s="12"/>
      <c r="K171" s="14"/>
      <c r="L171" s="14"/>
      <c r="M171" s="14"/>
      <c r="N171" s="14"/>
      <c r="O171" s="76"/>
    </row>
    <row r="172" spans="1:15" s="75" customFormat="1" x14ac:dyDescent="0.2">
      <c r="A172" s="18"/>
      <c r="B172" s="5"/>
      <c r="C172" s="20"/>
      <c r="D172" s="20"/>
      <c r="E172" s="16"/>
      <c r="F172" s="14"/>
      <c r="G172" s="14"/>
      <c r="H172" s="12"/>
      <c r="I172" s="12"/>
      <c r="J172" s="12"/>
      <c r="K172" s="14"/>
      <c r="L172" s="14"/>
      <c r="M172" s="14"/>
      <c r="N172" s="14"/>
      <c r="O172" s="76"/>
    </row>
    <row r="173" spans="1:15" s="75" customFormat="1" x14ac:dyDescent="0.2">
      <c r="A173" s="18"/>
      <c r="B173" s="5"/>
      <c r="C173" s="20"/>
      <c r="D173" s="20"/>
      <c r="E173" s="16"/>
      <c r="F173" s="14"/>
      <c r="G173" s="14"/>
      <c r="H173" s="12"/>
      <c r="I173" s="12"/>
      <c r="J173" s="12"/>
      <c r="K173" s="14"/>
      <c r="L173" s="14"/>
      <c r="M173" s="14"/>
      <c r="N173" s="14"/>
      <c r="O173" s="76"/>
    </row>
    <row r="174" spans="1:15" s="75" customFormat="1" x14ac:dyDescent="0.2">
      <c r="A174" s="18"/>
      <c r="B174" s="5"/>
      <c r="C174" s="20"/>
      <c r="D174" s="20"/>
      <c r="E174" s="16"/>
      <c r="F174" s="14"/>
      <c r="G174" s="14"/>
      <c r="H174" s="12"/>
      <c r="I174" s="12"/>
      <c r="J174" s="12"/>
      <c r="K174" s="14"/>
      <c r="L174" s="14"/>
      <c r="M174" s="14"/>
      <c r="N174" s="14"/>
      <c r="O174" s="76"/>
    </row>
    <row r="175" spans="1:15" s="75" customFormat="1" x14ac:dyDescent="0.2">
      <c r="A175" s="18"/>
      <c r="B175" s="5"/>
      <c r="C175" s="20"/>
      <c r="D175" s="20"/>
      <c r="E175" s="16"/>
      <c r="F175" s="14"/>
      <c r="G175" s="14"/>
      <c r="H175" s="12"/>
      <c r="I175" s="12"/>
      <c r="J175" s="12"/>
      <c r="K175" s="14"/>
      <c r="L175" s="14"/>
      <c r="M175" s="14"/>
      <c r="N175" s="14"/>
      <c r="O175" s="76"/>
    </row>
    <row r="176" spans="1:15" s="75" customFormat="1" x14ac:dyDescent="0.2">
      <c r="A176" s="18"/>
      <c r="B176" s="5"/>
      <c r="C176" s="20"/>
      <c r="D176" s="20"/>
      <c r="E176" s="16"/>
      <c r="F176" s="14"/>
      <c r="G176" s="14"/>
      <c r="H176" s="12"/>
      <c r="I176" s="12"/>
      <c r="J176" s="12"/>
      <c r="K176" s="14"/>
      <c r="L176" s="14"/>
      <c r="M176" s="14"/>
      <c r="N176" s="14"/>
      <c r="O176" s="76"/>
    </row>
    <row r="177" spans="1:15" s="75" customFormat="1" x14ac:dyDescent="0.2">
      <c r="A177" s="18"/>
      <c r="B177" s="5"/>
      <c r="C177" s="20"/>
      <c r="D177" s="20"/>
      <c r="E177" s="16"/>
      <c r="F177" s="14"/>
      <c r="G177" s="14"/>
      <c r="H177" s="12"/>
      <c r="I177" s="12"/>
      <c r="J177" s="12"/>
      <c r="K177" s="14"/>
      <c r="L177" s="14"/>
      <c r="M177" s="14"/>
      <c r="N177" s="14"/>
      <c r="O177" s="76"/>
    </row>
    <row r="178" spans="1:15" s="75" customFormat="1" x14ac:dyDescent="0.2">
      <c r="A178" s="18"/>
      <c r="B178" s="5"/>
      <c r="C178" s="20"/>
      <c r="D178" s="20"/>
      <c r="E178" s="16"/>
      <c r="F178" s="14"/>
      <c r="G178" s="14"/>
      <c r="H178" s="12"/>
      <c r="I178" s="12"/>
      <c r="J178" s="12"/>
      <c r="K178" s="14"/>
      <c r="L178" s="14"/>
      <c r="M178" s="14"/>
      <c r="N178" s="14"/>
      <c r="O178" s="76"/>
    </row>
    <row r="179" spans="1:15" s="75" customFormat="1" x14ac:dyDescent="0.2">
      <c r="A179" s="18"/>
      <c r="B179" s="5"/>
      <c r="C179" s="20"/>
      <c r="D179" s="20"/>
      <c r="E179" s="16"/>
      <c r="F179" s="14"/>
      <c r="G179" s="14"/>
      <c r="H179" s="12"/>
      <c r="I179" s="12"/>
      <c r="J179" s="12"/>
      <c r="K179" s="14"/>
      <c r="L179" s="14"/>
      <c r="M179" s="14"/>
      <c r="N179" s="14"/>
      <c r="O179" s="76"/>
    </row>
    <row r="180" spans="1:15" s="75" customFormat="1" x14ac:dyDescent="0.2">
      <c r="A180" s="18"/>
      <c r="B180" s="5"/>
      <c r="C180" s="20"/>
      <c r="D180" s="20"/>
      <c r="E180" s="16"/>
      <c r="F180" s="14"/>
      <c r="G180" s="14"/>
      <c r="H180" s="12"/>
      <c r="I180" s="12"/>
      <c r="J180" s="12"/>
      <c r="K180" s="14"/>
      <c r="L180" s="14"/>
      <c r="M180" s="14"/>
      <c r="N180" s="14"/>
      <c r="O180" s="76"/>
    </row>
    <row r="181" spans="1:15" s="75" customFormat="1" x14ac:dyDescent="0.2">
      <c r="A181" s="18"/>
      <c r="B181" s="5"/>
      <c r="C181" s="20"/>
      <c r="D181" s="20"/>
      <c r="E181" s="16"/>
      <c r="F181" s="14"/>
      <c r="G181" s="14"/>
      <c r="H181" s="12"/>
      <c r="I181" s="12"/>
      <c r="J181" s="12"/>
      <c r="K181" s="14"/>
      <c r="L181" s="14"/>
      <c r="M181" s="14"/>
      <c r="N181" s="14"/>
      <c r="O181" s="76"/>
    </row>
    <row r="182" spans="1:15" s="75" customFormat="1" x14ac:dyDescent="0.2">
      <c r="A182" s="18"/>
      <c r="B182" s="5"/>
      <c r="C182" s="20"/>
      <c r="D182" s="20"/>
      <c r="E182" s="16"/>
      <c r="F182" s="14"/>
      <c r="G182" s="14"/>
      <c r="H182" s="12"/>
      <c r="I182" s="12"/>
      <c r="J182" s="12"/>
      <c r="K182" s="14"/>
      <c r="L182" s="14"/>
      <c r="M182" s="14"/>
      <c r="N182" s="14"/>
      <c r="O182" s="76"/>
    </row>
    <row r="183" spans="1:15" s="75" customFormat="1" x14ac:dyDescent="0.2">
      <c r="A183" s="18"/>
      <c r="B183" s="5"/>
      <c r="C183" s="20"/>
      <c r="D183" s="20"/>
      <c r="E183" s="16"/>
      <c r="F183" s="14"/>
      <c r="G183" s="14"/>
      <c r="H183" s="12"/>
      <c r="I183" s="12"/>
      <c r="J183" s="12"/>
      <c r="K183" s="14"/>
      <c r="L183" s="14"/>
      <c r="M183" s="14"/>
      <c r="N183" s="14"/>
      <c r="O183" s="76"/>
    </row>
    <row r="184" spans="1:15" s="75" customFormat="1" x14ac:dyDescent="0.2">
      <c r="A184" s="18"/>
      <c r="B184" s="5"/>
      <c r="C184" s="20"/>
      <c r="D184" s="20"/>
      <c r="E184" s="16"/>
      <c r="F184" s="14"/>
      <c r="G184" s="14"/>
      <c r="H184" s="12"/>
      <c r="I184" s="12"/>
      <c r="J184" s="12"/>
      <c r="K184" s="14"/>
      <c r="L184" s="14"/>
      <c r="M184" s="14"/>
      <c r="N184" s="14"/>
      <c r="O184" s="76"/>
    </row>
    <row r="185" spans="1:15" s="75" customFormat="1" x14ac:dyDescent="0.2">
      <c r="A185" s="18"/>
      <c r="B185" s="5"/>
      <c r="C185" s="20"/>
      <c r="D185" s="20"/>
      <c r="E185" s="16"/>
      <c r="F185" s="14"/>
      <c r="G185" s="14"/>
      <c r="H185" s="12"/>
      <c r="I185" s="12"/>
      <c r="J185" s="12"/>
      <c r="K185" s="14"/>
      <c r="L185" s="14"/>
      <c r="M185" s="14"/>
      <c r="N185" s="14"/>
      <c r="O185" s="76"/>
    </row>
    <row r="186" spans="1:15" s="75" customFormat="1" x14ac:dyDescent="0.2">
      <c r="A186" s="18"/>
      <c r="B186" s="5"/>
      <c r="C186" s="20"/>
      <c r="D186" s="20"/>
      <c r="E186" s="16"/>
      <c r="F186" s="14"/>
      <c r="G186" s="14"/>
      <c r="H186" s="12"/>
      <c r="I186" s="12"/>
      <c r="J186" s="12"/>
      <c r="K186" s="14"/>
      <c r="L186" s="14"/>
      <c r="M186" s="14"/>
      <c r="N186" s="14"/>
      <c r="O186" s="76"/>
    </row>
    <row r="187" spans="1:15" s="75" customFormat="1" x14ac:dyDescent="0.2">
      <c r="A187" s="18"/>
      <c r="B187" s="5"/>
      <c r="C187" s="20"/>
      <c r="D187" s="20"/>
      <c r="E187" s="16"/>
      <c r="F187" s="14"/>
      <c r="G187" s="14"/>
      <c r="H187" s="12"/>
      <c r="I187" s="12"/>
      <c r="J187" s="12"/>
      <c r="K187" s="14"/>
      <c r="L187" s="14"/>
      <c r="M187" s="14"/>
      <c r="N187" s="14"/>
      <c r="O187" s="76"/>
    </row>
    <row r="188" spans="1:15" s="75" customFormat="1" x14ac:dyDescent="0.2">
      <c r="A188" s="18"/>
      <c r="B188" s="5"/>
      <c r="C188" s="20"/>
      <c r="D188" s="20"/>
      <c r="E188" s="16"/>
      <c r="F188" s="14"/>
      <c r="G188" s="14"/>
      <c r="H188" s="12"/>
      <c r="I188" s="12"/>
      <c r="J188" s="12"/>
      <c r="K188" s="14"/>
      <c r="L188" s="14"/>
      <c r="M188" s="14"/>
      <c r="N188" s="14"/>
      <c r="O188" s="76"/>
    </row>
    <row r="189" spans="1:15" s="75" customFormat="1" x14ac:dyDescent="0.2">
      <c r="A189" s="18"/>
      <c r="B189" s="5"/>
      <c r="C189" s="20"/>
      <c r="D189" s="20"/>
      <c r="E189" s="16"/>
      <c r="F189" s="14"/>
      <c r="G189" s="14"/>
      <c r="H189" s="12"/>
      <c r="I189" s="12"/>
      <c r="J189" s="12"/>
      <c r="K189" s="14"/>
      <c r="L189" s="14"/>
      <c r="M189" s="14"/>
      <c r="N189" s="14"/>
      <c r="O189" s="76"/>
    </row>
    <row r="190" spans="1:15" s="75" customFormat="1" x14ac:dyDescent="0.2">
      <c r="A190" s="18"/>
      <c r="B190" s="5"/>
      <c r="C190" s="20"/>
      <c r="D190" s="20"/>
      <c r="E190" s="16"/>
      <c r="F190" s="14"/>
      <c r="G190" s="14"/>
      <c r="H190" s="12"/>
      <c r="I190" s="12"/>
      <c r="J190" s="12"/>
      <c r="K190" s="14"/>
      <c r="L190" s="14"/>
      <c r="M190" s="14"/>
      <c r="N190" s="14"/>
      <c r="O190" s="76"/>
    </row>
    <row r="191" spans="1:15" s="75" customFormat="1" x14ac:dyDescent="0.2">
      <c r="A191" s="18"/>
      <c r="B191" s="5"/>
      <c r="C191" s="20"/>
      <c r="D191" s="20"/>
      <c r="E191" s="16"/>
      <c r="F191" s="14"/>
      <c r="G191" s="14"/>
      <c r="H191" s="12"/>
      <c r="I191" s="12"/>
      <c r="J191" s="12"/>
      <c r="K191" s="14"/>
      <c r="L191" s="14"/>
      <c r="M191" s="14"/>
      <c r="N191" s="14"/>
      <c r="O191" s="76"/>
    </row>
    <row r="192" spans="1:15" s="75" customFormat="1" x14ac:dyDescent="0.2">
      <c r="A192" s="18"/>
      <c r="B192" s="5"/>
      <c r="C192" s="20"/>
      <c r="D192" s="20"/>
      <c r="E192" s="16"/>
      <c r="F192" s="14"/>
      <c r="G192" s="14"/>
      <c r="H192" s="12"/>
      <c r="I192" s="12"/>
      <c r="J192" s="12"/>
      <c r="K192" s="14"/>
      <c r="L192" s="14"/>
      <c r="M192" s="14"/>
      <c r="N192" s="14"/>
      <c r="O192" s="76"/>
    </row>
    <row r="193" spans="1:15" s="75" customFormat="1" x14ac:dyDescent="0.2">
      <c r="A193" s="18"/>
      <c r="B193" s="5"/>
      <c r="C193" s="20"/>
      <c r="D193" s="20"/>
      <c r="E193" s="16"/>
      <c r="F193" s="14"/>
      <c r="G193" s="14"/>
      <c r="H193" s="12"/>
      <c r="I193" s="12"/>
      <c r="J193" s="12"/>
      <c r="K193" s="14"/>
      <c r="L193" s="14"/>
      <c r="M193" s="14"/>
      <c r="N193" s="14"/>
      <c r="O193" s="76"/>
    </row>
    <row r="194" spans="1:15" s="75" customFormat="1" x14ac:dyDescent="0.2">
      <c r="A194" s="18"/>
      <c r="B194" s="5"/>
      <c r="C194" s="20"/>
      <c r="D194" s="20"/>
      <c r="E194" s="16"/>
      <c r="F194" s="14"/>
      <c r="G194" s="14"/>
      <c r="H194" s="12"/>
      <c r="I194" s="12"/>
      <c r="J194" s="12"/>
      <c r="K194" s="14"/>
      <c r="L194" s="14"/>
      <c r="M194" s="14"/>
      <c r="N194" s="14"/>
      <c r="O194" s="76"/>
    </row>
    <row r="195" spans="1:15" s="75" customFormat="1" x14ac:dyDescent="0.2">
      <c r="A195" s="18"/>
      <c r="B195" s="5"/>
      <c r="C195" s="20"/>
      <c r="D195" s="20"/>
      <c r="E195" s="16"/>
      <c r="F195" s="14"/>
      <c r="G195" s="14"/>
      <c r="H195" s="12"/>
      <c r="I195" s="12"/>
      <c r="J195" s="12"/>
      <c r="K195" s="14"/>
      <c r="L195" s="14"/>
      <c r="M195" s="14"/>
      <c r="N195" s="14"/>
      <c r="O195" s="76"/>
    </row>
    <row r="196" spans="1:15" s="75" customFormat="1" x14ac:dyDescent="0.2">
      <c r="A196" s="18"/>
      <c r="B196" s="5"/>
      <c r="C196" s="20"/>
      <c r="D196" s="20"/>
      <c r="E196" s="16"/>
      <c r="F196" s="14"/>
      <c r="G196" s="14"/>
      <c r="H196" s="12"/>
      <c r="I196" s="12"/>
      <c r="J196" s="12"/>
      <c r="K196" s="14"/>
      <c r="L196" s="14"/>
      <c r="M196" s="14"/>
      <c r="N196" s="14"/>
      <c r="O196" s="76"/>
    </row>
    <row r="197" spans="1:15" s="75" customFormat="1" x14ac:dyDescent="0.2">
      <c r="A197" s="18"/>
      <c r="B197" s="5"/>
      <c r="C197" s="20"/>
      <c r="D197" s="20"/>
      <c r="E197" s="16"/>
      <c r="F197" s="14"/>
      <c r="G197" s="14"/>
      <c r="H197" s="12"/>
      <c r="I197" s="12"/>
      <c r="J197" s="12"/>
      <c r="K197" s="14"/>
      <c r="L197" s="14"/>
      <c r="M197" s="14"/>
      <c r="N197" s="14"/>
      <c r="O197" s="76"/>
    </row>
    <row r="198" spans="1:15" s="75" customFormat="1" x14ac:dyDescent="0.2">
      <c r="A198" s="18"/>
      <c r="B198" s="5"/>
      <c r="C198" s="20"/>
      <c r="D198" s="20"/>
      <c r="E198" s="16"/>
      <c r="F198" s="14"/>
      <c r="G198" s="14"/>
      <c r="H198" s="12"/>
      <c r="I198" s="12"/>
      <c r="J198" s="12"/>
      <c r="K198" s="14"/>
      <c r="L198" s="14"/>
      <c r="M198" s="14"/>
      <c r="N198" s="14"/>
      <c r="O198" s="76"/>
    </row>
    <row r="199" spans="1:15" s="75" customFormat="1" x14ac:dyDescent="0.2">
      <c r="A199" s="18"/>
      <c r="B199" s="5"/>
      <c r="C199" s="20"/>
      <c r="D199" s="20"/>
      <c r="E199" s="16"/>
      <c r="F199" s="14"/>
      <c r="G199" s="14"/>
      <c r="H199" s="12"/>
      <c r="I199" s="12"/>
      <c r="J199" s="12"/>
      <c r="K199" s="14"/>
      <c r="L199" s="14"/>
      <c r="M199" s="14"/>
      <c r="N199" s="14"/>
      <c r="O199" s="76"/>
    </row>
    <row r="200" spans="1:15" s="75" customFormat="1" x14ac:dyDescent="0.2">
      <c r="A200" s="18"/>
      <c r="B200" s="5"/>
      <c r="C200" s="20"/>
      <c r="D200" s="20"/>
      <c r="E200" s="16"/>
      <c r="F200" s="14"/>
      <c r="G200" s="14"/>
      <c r="H200" s="12"/>
      <c r="I200" s="12"/>
      <c r="J200" s="12"/>
      <c r="K200" s="14"/>
      <c r="L200" s="14"/>
      <c r="M200" s="14"/>
      <c r="N200" s="14"/>
      <c r="O200" s="76"/>
    </row>
    <row r="201" spans="1:15" s="75" customFormat="1" x14ac:dyDescent="0.2">
      <c r="A201" s="18"/>
      <c r="B201" s="5"/>
      <c r="C201" s="20"/>
      <c r="D201" s="20"/>
      <c r="E201" s="16"/>
      <c r="F201" s="14"/>
      <c r="G201" s="14"/>
      <c r="H201" s="12"/>
      <c r="I201" s="12"/>
      <c r="J201" s="12"/>
      <c r="K201" s="14"/>
      <c r="L201" s="14"/>
      <c r="M201" s="14"/>
      <c r="N201" s="14"/>
      <c r="O201" s="76"/>
    </row>
    <row r="202" spans="1:15" s="75" customFormat="1" x14ac:dyDescent="0.2">
      <c r="A202" s="18"/>
      <c r="B202" s="5"/>
      <c r="C202" s="20"/>
      <c r="D202" s="20"/>
      <c r="E202" s="16"/>
      <c r="F202" s="14"/>
      <c r="G202" s="14"/>
      <c r="H202" s="12"/>
      <c r="I202" s="12"/>
      <c r="J202" s="12"/>
      <c r="K202" s="14"/>
      <c r="L202" s="14"/>
      <c r="M202" s="14"/>
      <c r="N202" s="14"/>
      <c r="O202" s="76"/>
    </row>
    <row r="203" spans="1:15" s="75" customFormat="1" x14ac:dyDescent="0.2">
      <c r="A203" s="18"/>
      <c r="B203" s="5"/>
      <c r="C203" s="20"/>
      <c r="D203" s="20"/>
      <c r="E203" s="16"/>
      <c r="F203" s="14"/>
      <c r="G203" s="14"/>
      <c r="H203" s="12"/>
      <c r="I203" s="12"/>
      <c r="J203" s="12"/>
      <c r="K203" s="14"/>
      <c r="L203" s="14"/>
      <c r="M203" s="14"/>
      <c r="N203" s="14"/>
      <c r="O203" s="76"/>
    </row>
    <row r="204" spans="1:15" s="75" customFormat="1" x14ac:dyDescent="0.2">
      <c r="A204" s="18"/>
      <c r="B204" s="5"/>
      <c r="C204" s="20"/>
      <c r="D204" s="20"/>
      <c r="E204" s="16"/>
      <c r="F204" s="14"/>
      <c r="G204" s="14"/>
      <c r="H204" s="12"/>
      <c r="I204" s="12"/>
      <c r="J204" s="12"/>
      <c r="K204" s="14"/>
      <c r="L204" s="14"/>
      <c r="M204" s="14"/>
      <c r="N204" s="14"/>
      <c r="O204" s="76"/>
    </row>
    <row r="205" spans="1:15" s="75" customFormat="1" x14ac:dyDescent="0.2">
      <c r="A205" s="18"/>
      <c r="B205" s="5"/>
      <c r="C205" s="20"/>
      <c r="D205" s="20"/>
      <c r="E205" s="16"/>
      <c r="F205" s="14"/>
      <c r="G205" s="14"/>
      <c r="H205" s="12"/>
      <c r="I205" s="12"/>
      <c r="J205" s="12"/>
      <c r="K205" s="14"/>
      <c r="L205" s="14"/>
      <c r="M205" s="14"/>
      <c r="N205" s="14"/>
      <c r="O205" s="76"/>
    </row>
    <row r="206" spans="1:15" s="75" customFormat="1" x14ac:dyDescent="0.2">
      <c r="A206" s="18"/>
      <c r="B206" s="5"/>
      <c r="C206" s="20"/>
      <c r="D206" s="20"/>
      <c r="E206" s="16"/>
      <c r="F206" s="14"/>
      <c r="G206" s="14"/>
      <c r="H206" s="12"/>
      <c r="I206" s="12"/>
      <c r="J206" s="12"/>
      <c r="K206" s="14"/>
      <c r="L206" s="14"/>
      <c r="M206" s="14"/>
      <c r="N206" s="14"/>
      <c r="O206" s="76"/>
    </row>
    <row r="207" spans="1:15" s="75" customFormat="1" x14ac:dyDescent="0.2">
      <c r="A207" s="18"/>
      <c r="B207" s="5"/>
      <c r="C207" s="20"/>
      <c r="D207" s="20"/>
      <c r="E207" s="16"/>
      <c r="F207" s="14"/>
      <c r="G207" s="14"/>
      <c r="H207" s="12"/>
      <c r="I207" s="12"/>
      <c r="J207" s="12"/>
      <c r="K207" s="14"/>
      <c r="L207" s="14"/>
      <c r="M207" s="14"/>
      <c r="N207" s="14"/>
      <c r="O207" s="76"/>
    </row>
    <row r="208" spans="1:15" s="75" customFormat="1" x14ac:dyDescent="0.2">
      <c r="A208" s="18"/>
      <c r="B208" s="5"/>
      <c r="C208" s="20"/>
      <c r="D208" s="20"/>
      <c r="E208" s="16"/>
      <c r="F208" s="14"/>
      <c r="G208" s="14"/>
      <c r="H208" s="12"/>
      <c r="I208" s="12"/>
      <c r="J208" s="12"/>
      <c r="K208" s="14"/>
      <c r="L208" s="14"/>
      <c r="M208" s="14"/>
      <c r="N208" s="14"/>
      <c r="O208" s="76"/>
    </row>
    <row r="209" spans="1:15" s="75" customFormat="1" x14ac:dyDescent="0.2">
      <c r="A209" s="18"/>
      <c r="B209" s="5"/>
      <c r="C209" s="20"/>
      <c r="D209" s="20"/>
      <c r="E209" s="16"/>
      <c r="F209" s="14"/>
      <c r="G209" s="14"/>
      <c r="H209" s="12"/>
      <c r="I209" s="12"/>
      <c r="J209" s="12"/>
      <c r="K209" s="14"/>
      <c r="L209" s="14"/>
      <c r="M209" s="14"/>
      <c r="N209" s="14"/>
      <c r="O209" s="76"/>
    </row>
    <row r="210" spans="1:15" s="75" customFormat="1" x14ac:dyDescent="0.2">
      <c r="A210" s="18"/>
      <c r="B210" s="5"/>
      <c r="C210" s="20"/>
      <c r="D210" s="20"/>
      <c r="E210" s="16"/>
      <c r="F210" s="14"/>
      <c r="G210" s="14"/>
      <c r="H210" s="12"/>
      <c r="I210" s="12"/>
      <c r="J210" s="12"/>
      <c r="K210" s="14"/>
      <c r="L210" s="14"/>
      <c r="M210" s="14"/>
      <c r="N210" s="14"/>
      <c r="O210" s="76"/>
    </row>
    <row r="211" spans="1:15" s="75" customFormat="1" x14ac:dyDescent="0.2">
      <c r="A211" s="18"/>
      <c r="B211" s="5"/>
      <c r="C211" s="20"/>
      <c r="D211" s="20"/>
      <c r="E211" s="16"/>
      <c r="F211" s="14"/>
      <c r="G211" s="14"/>
      <c r="H211" s="12"/>
      <c r="I211" s="12"/>
      <c r="J211" s="12"/>
      <c r="K211" s="14"/>
      <c r="L211" s="14"/>
      <c r="M211" s="14"/>
      <c r="N211" s="14"/>
      <c r="O211" s="76"/>
    </row>
    <row r="212" spans="1:15" s="75" customFormat="1" x14ac:dyDescent="0.2">
      <c r="A212" s="18"/>
      <c r="B212" s="5"/>
      <c r="C212" s="20"/>
      <c r="D212" s="20"/>
      <c r="E212" s="16"/>
      <c r="F212" s="14"/>
      <c r="G212" s="14"/>
      <c r="H212" s="12"/>
      <c r="I212" s="12"/>
      <c r="J212" s="12"/>
      <c r="K212" s="14"/>
      <c r="L212" s="14"/>
      <c r="M212" s="14"/>
      <c r="N212" s="14"/>
      <c r="O212" s="76"/>
    </row>
    <row r="213" spans="1:15" s="75" customFormat="1" x14ac:dyDescent="0.2">
      <c r="A213" s="18"/>
      <c r="B213" s="5"/>
      <c r="C213" s="20"/>
      <c r="D213" s="20"/>
      <c r="E213" s="16"/>
      <c r="F213" s="14"/>
      <c r="G213" s="14"/>
      <c r="H213" s="12"/>
      <c r="I213" s="12"/>
      <c r="J213" s="12"/>
      <c r="K213" s="14"/>
      <c r="L213" s="14"/>
      <c r="M213" s="14"/>
      <c r="N213" s="14"/>
      <c r="O213" s="76"/>
    </row>
    <row r="214" spans="1:15" s="75" customFormat="1" x14ac:dyDescent="0.2">
      <c r="A214" s="18"/>
      <c r="B214" s="5"/>
      <c r="C214" s="20"/>
      <c r="D214" s="20"/>
      <c r="E214" s="16"/>
      <c r="F214" s="14"/>
      <c r="G214" s="14"/>
      <c r="H214" s="12"/>
      <c r="I214" s="12"/>
      <c r="J214" s="12"/>
      <c r="K214" s="14"/>
      <c r="L214" s="14"/>
      <c r="M214" s="14"/>
      <c r="N214" s="14"/>
      <c r="O214" s="76"/>
    </row>
    <row r="215" spans="1:15" s="75" customFormat="1" x14ac:dyDescent="0.2">
      <c r="A215" s="18"/>
      <c r="B215" s="5"/>
      <c r="C215" s="20"/>
      <c r="D215" s="20"/>
      <c r="E215" s="16"/>
      <c r="F215" s="14"/>
      <c r="G215" s="14"/>
      <c r="H215" s="12"/>
      <c r="I215" s="12"/>
      <c r="J215" s="12"/>
      <c r="K215" s="14"/>
      <c r="L215" s="14"/>
      <c r="M215" s="14"/>
      <c r="N215" s="14"/>
      <c r="O215" s="76"/>
    </row>
    <row r="216" spans="1:15" s="75" customFormat="1" x14ac:dyDescent="0.2">
      <c r="A216" s="18"/>
      <c r="B216" s="5"/>
      <c r="C216" s="20"/>
      <c r="D216" s="20"/>
      <c r="E216" s="16"/>
      <c r="F216" s="14"/>
      <c r="G216" s="14"/>
      <c r="H216" s="12"/>
      <c r="I216" s="12"/>
      <c r="J216" s="12"/>
      <c r="K216" s="14"/>
      <c r="L216" s="14"/>
      <c r="M216" s="14"/>
      <c r="N216" s="14"/>
      <c r="O216" s="76"/>
    </row>
    <row r="217" spans="1:15" s="75" customFormat="1" x14ac:dyDescent="0.2">
      <c r="A217" s="18"/>
      <c r="B217" s="5"/>
      <c r="C217" s="20"/>
      <c r="D217" s="20"/>
      <c r="E217" s="16"/>
      <c r="F217" s="14"/>
      <c r="G217" s="14"/>
      <c r="H217" s="12"/>
      <c r="I217" s="12"/>
      <c r="J217" s="12"/>
      <c r="K217" s="14"/>
      <c r="L217" s="14"/>
      <c r="M217" s="14"/>
      <c r="N217" s="14"/>
      <c r="O217" s="76"/>
    </row>
    <row r="218" spans="1:15" s="75" customFormat="1" x14ac:dyDescent="0.2">
      <c r="A218" s="18"/>
      <c r="B218" s="5"/>
      <c r="C218" s="20"/>
      <c r="D218" s="20"/>
      <c r="E218" s="16"/>
      <c r="F218" s="14"/>
      <c r="G218" s="14"/>
      <c r="H218" s="12"/>
      <c r="I218" s="12"/>
      <c r="J218" s="12"/>
      <c r="K218" s="14"/>
      <c r="L218" s="14"/>
      <c r="M218" s="14"/>
      <c r="N218" s="14"/>
      <c r="O218" s="76"/>
    </row>
    <row r="219" spans="1:15" s="75" customFormat="1" x14ac:dyDescent="0.2">
      <c r="A219" s="18"/>
      <c r="B219" s="5"/>
      <c r="C219" s="20"/>
      <c r="D219" s="20"/>
      <c r="E219" s="16"/>
      <c r="F219" s="14"/>
      <c r="G219" s="14"/>
      <c r="H219" s="12"/>
      <c r="I219" s="12"/>
      <c r="J219" s="12"/>
      <c r="K219" s="14"/>
      <c r="L219" s="14"/>
      <c r="M219" s="14"/>
      <c r="N219" s="14"/>
      <c r="O219" s="76"/>
    </row>
    <row r="220" spans="1:15" s="75" customFormat="1" x14ac:dyDescent="0.2">
      <c r="A220" s="18"/>
      <c r="B220" s="5"/>
      <c r="C220" s="20"/>
      <c r="D220" s="20"/>
      <c r="E220" s="16"/>
      <c r="F220" s="14"/>
      <c r="G220" s="14"/>
      <c r="H220" s="12"/>
      <c r="I220" s="12"/>
      <c r="J220" s="12"/>
      <c r="K220" s="14"/>
      <c r="L220" s="14"/>
      <c r="M220" s="14"/>
      <c r="N220" s="14"/>
      <c r="O220" s="76"/>
    </row>
    <row r="221" spans="1:15" s="75" customFormat="1" x14ac:dyDescent="0.2">
      <c r="A221" s="18"/>
      <c r="B221" s="5"/>
      <c r="C221" s="20"/>
      <c r="D221" s="20"/>
      <c r="E221" s="16"/>
      <c r="F221" s="14"/>
      <c r="G221" s="14"/>
      <c r="H221" s="12"/>
      <c r="I221" s="12"/>
      <c r="J221" s="12"/>
      <c r="K221" s="14"/>
      <c r="L221" s="14"/>
      <c r="M221" s="14"/>
      <c r="N221" s="14"/>
      <c r="O221" s="76"/>
    </row>
    <row r="222" spans="1:15" s="75" customFormat="1" x14ac:dyDescent="0.2">
      <c r="A222" s="18"/>
      <c r="B222" s="5"/>
      <c r="C222" s="20"/>
      <c r="D222" s="20"/>
      <c r="E222" s="16"/>
      <c r="F222" s="14"/>
      <c r="G222" s="14"/>
      <c r="H222" s="12"/>
      <c r="I222" s="12"/>
      <c r="J222" s="12"/>
      <c r="K222" s="14"/>
      <c r="L222" s="14"/>
      <c r="M222" s="14"/>
      <c r="N222" s="14"/>
      <c r="O222" s="76"/>
    </row>
    <row r="223" spans="1:15" s="75" customFormat="1" x14ac:dyDescent="0.2">
      <c r="A223" s="18"/>
      <c r="B223" s="5"/>
      <c r="C223" s="20"/>
      <c r="D223" s="20"/>
      <c r="E223" s="16"/>
      <c r="F223" s="14"/>
      <c r="G223" s="14"/>
      <c r="H223" s="12"/>
      <c r="I223" s="12"/>
      <c r="J223" s="12"/>
      <c r="K223" s="14"/>
      <c r="L223" s="14"/>
      <c r="M223" s="14"/>
      <c r="N223" s="14"/>
      <c r="O223" s="76"/>
    </row>
    <row r="224" spans="1:15" s="75" customFormat="1" x14ac:dyDescent="0.2">
      <c r="A224" s="18"/>
      <c r="B224" s="5"/>
      <c r="C224" s="20"/>
      <c r="D224" s="20"/>
      <c r="E224" s="16"/>
      <c r="F224" s="14"/>
      <c r="G224" s="14"/>
      <c r="H224" s="12"/>
      <c r="I224" s="12"/>
      <c r="J224" s="12"/>
      <c r="K224" s="14"/>
      <c r="L224" s="14"/>
      <c r="M224" s="14"/>
      <c r="N224" s="14"/>
      <c r="O224" s="76"/>
    </row>
    <row r="225" spans="1:15" s="75" customFormat="1" x14ac:dyDescent="0.2">
      <c r="A225" s="18"/>
      <c r="B225" s="5"/>
      <c r="C225" s="20"/>
      <c r="D225" s="20"/>
      <c r="E225" s="16"/>
      <c r="F225" s="14"/>
      <c r="G225" s="14"/>
      <c r="H225" s="12"/>
      <c r="I225" s="12"/>
      <c r="J225" s="12"/>
      <c r="K225" s="14"/>
      <c r="L225" s="14"/>
      <c r="M225" s="14"/>
      <c r="N225" s="14"/>
      <c r="O225" s="76"/>
    </row>
    <row r="226" spans="1:15" s="75" customFormat="1" x14ac:dyDescent="0.2">
      <c r="A226" s="18"/>
      <c r="B226" s="5"/>
      <c r="C226" s="20"/>
      <c r="D226" s="20"/>
      <c r="E226" s="16"/>
      <c r="F226" s="14"/>
      <c r="G226" s="14"/>
      <c r="H226" s="12"/>
      <c r="I226" s="12"/>
      <c r="J226" s="12"/>
      <c r="K226" s="14"/>
      <c r="L226" s="14"/>
      <c r="M226" s="14"/>
      <c r="N226" s="14"/>
      <c r="O226" s="76"/>
    </row>
    <row r="227" spans="1:15" s="75" customFormat="1" x14ac:dyDescent="0.2">
      <c r="A227" s="18"/>
      <c r="B227" s="5"/>
      <c r="C227" s="20"/>
      <c r="D227" s="20"/>
      <c r="E227" s="16"/>
      <c r="F227" s="14"/>
      <c r="G227" s="14"/>
      <c r="H227" s="12"/>
      <c r="I227" s="12"/>
      <c r="J227" s="12"/>
      <c r="K227" s="14"/>
      <c r="L227" s="14"/>
      <c r="M227" s="14"/>
      <c r="N227" s="14"/>
      <c r="O227" s="76"/>
    </row>
    <row r="228" spans="1:15" s="75" customFormat="1" x14ac:dyDescent="0.2">
      <c r="A228" s="18"/>
      <c r="B228" s="5"/>
      <c r="C228" s="20"/>
      <c r="D228" s="20"/>
      <c r="E228" s="16"/>
      <c r="F228" s="14"/>
      <c r="G228" s="14"/>
      <c r="H228" s="12"/>
      <c r="I228" s="12"/>
      <c r="J228" s="12"/>
      <c r="K228" s="14"/>
      <c r="L228" s="14"/>
      <c r="M228" s="14"/>
      <c r="N228" s="14"/>
      <c r="O228" s="76"/>
    </row>
    <row r="229" spans="1:15" s="75" customFormat="1" x14ac:dyDescent="0.2">
      <c r="A229" s="18"/>
      <c r="B229" s="5"/>
      <c r="C229" s="20"/>
      <c r="D229" s="20"/>
      <c r="E229" s="16"/>
      <c r="F229" s="14"/>
      <c r="G229" s="14"/>
      <c r="H229" s="12"/>
      <c r="I229" s="12"/>
      <c r="J229" s="12"/>
      <c r="K229" s="14"/>
      <c r="L229" s="14"/>
      <c r="M229" s="14"/>
      <c r="N229" s="14"/>
      <c r="O229" s="76"/>
    </row>
    <row r="230" spans="1:15" s="75" customFormat="1" x14ac:dyDescent="0.2">
      <c r="A230" s="18"/>
      <c r="B230" s="5"/>
      <c r="C230" s="20"/>
      <c r="D230" s="20"/>
      <c r="E230" s="16"/>
      <c r="F230" s="14"/>
      <c r="G230" s="14"/>
      <c r="H230" s="12"/>
      <c r="I230" s="12"/>
      <c r="J230" s="12"/>
      <c r="K230" s="14"/>
      <c r="L230" s="14"/>
      <c r="M230" s="14"/>
      <c r="N230" s="14"/>
      <c r="O230" s="76"/>
    </row>
    <row r="231" spans="1:15" s="75" customFormat="1" x14ac:dyDescent="0.2">
      <c r="A231" s="18"/>
      <c r="B231" s="5"/>
      <c r="C231" s="20"/>
      <c r="D231" s="20"/>
      <c r="E231" s="16"/>
      <c r="F231" s="14"/>
      <c r="G231" s="14"/>
      <c r="H231" s="12"/>
      <c r="I231" s="12"/>
      <c r="J231" s="12"/>
      <c r="K231" s="14"/>
      <c r="L231" s="14"/>
      <c r="M231" s="14"/>
      <c r="N231" s="14"/>
      <c r="O231" s="76"/>
    </row>
    <row r="232" spans="1:15" s="75" customFormat="1" x14ac:dyDescent="0.2">
      <c r="A232" s="18"/>
      <c r="B232" s="5"/>
      <c r="C232" s="20"/>
      <c r="D232" s="20"/>
      <c r="E232" s="16"/>
      <c r="F232" s="14"/>
      <c r="G232" s="14"/>
      <c r="H232" s="12"/>
      <c r="I232" s="12"/>
      <c r="J232" s="12"/>
      <c r="K232" s="14"/>
      <c r="L232" s="14"/>
      <c r="M232" s="14"/>
      <c r="N232" s="14"/>
      <c r="O232" s="76"/>
    </row>
    <row r="233" spans="1:15" s="75" customFormat="1" x14ac:dyDescent="0.2">
      <c r="A233" s="18"/>
      <c r="B233" s="5"/>
      <c r="C233" s="20"/>
      <c r="D233" s="20"/>
      <c r="E233" s="16"/>
      <c r="F233" s="14"/>
      <c r="G233" s="14"/>
      <c r="H233" s="12"/>
      <c r="I233" s="12"/>
      <c r="J233" s="12"/>
      <c r="K233" s="14"/>
      <c r="L233" s="14"/>
      <c r="M233" s="14"/>
      <c r="N233" s="14"/>
      <c r="O233" s="76"/>
    </row>
    <row r="234" spans="1:15" s="75" customFormat="1" x14ac:dyDescent="0.2">
      <c r="A234" s="18"/>
      <c r="B234" s="5"/>
      <c r="C234" s="20"/>
      <c r="D234" s="20"/>
      <c r="E234" s="16"/>
      <c r="F234" s="14"/>
      <c r="G234" s="14"/>
      <c r="H234" s="12"/>
      <c r="I234" s="12"/>
      <c r="J234" s="12"/>
      <c r="K234" s="14"/>
      <c r="L234" s="14"/>
      <c r="M234" s="14"/>
      <c r="N234" s="14"/>
      <c r="O234" s="76"/>
    </row>
    <row r="235" spans="1:15" s="75" customFormat="1" x14ac:dyDescent="0.2">
      <c r="A235" s="18"/>
      <c r="B235" s="5"/>
      <c r="C235" s="20"/>
      <c r="D235" s="20"/>
      <c r="E235" s="16"/>
      <c r="F235" s="14"/>
      <c r="G235" s="14"/>
      <c r="H235" s="12"/>
      <c r="I235" s="12"/>
      <c r="J235" s="12"/>
      <c r="K235" s="14"/>
      <c r="L235" s="14"/>
      <c r="M235" s="14"/>
      <c r="N235" s="14"/>
      <c r="O235" s="76"/>
    </row>
    <row r="236" spans="1:15" s="75" customFormat="1" x14ac:dyDescent="0.2">
      <c r="A236" s="18"/>
      <c r="B236" s="5"/>
      <c r="C236" s="20"/>
      <c r="D236" s="20"/>
      <c r="E236" s="16"/>
      <c r="F236" s="14"/>
      <c r="G236" s="14"/>
      <c r="H236" s="12"/>
      <c r="I236" s="12"/>
      <c r="J236" s="12"/>
      <c r="K236" s="14"/>
      <c r="L236" s="14"/>
      <c r="M236" s="14"/>
      <c r="N236" s="14"/>
      <c r="O236" s="76"/>
    </row>
    <row r="237" spans="1:15" s="75" customFormat="1" x14ac:dyDescent="0.2">
      <c r="A237" s="18"/>
      <c r="B237" s="5"/>
      <c r="C237" s="20"/>
      <c r="D237" s="20"/>
      <c r="E237" s="16"/>
      <c r="F237" s="14"/>
      <c r="G237" s="14"/>
      <c r="H237" s="12"/>
      <c r="I237" s="12"/>
      <c r="J237" s="12"/>
      <c r="K237" s="14"/>
      <c r="L237" s="14"/>
      <c r="M237" s="14"/>
      <c r="N237" s="14"/>
      <c r="O237" s="76"/>
    </row>
    <row r="238" spans="1:15" s="75" customFormat="1" x14ac:dyDescent="0.2">
      <c r="A238" s="18"/>
      <c r="B238" s="5"/>
      <c r="C238" s="20"/>
      <c r="D238" s="20"/>
      <c r="E238" s="16"/>
      <c r="F238" s="14"/>
      <c r="G238" s="14"/>
      <c r="H238" s="12"/>
      <c r="I238" s="12"/>
      <c r="J238" s="12"/>
      <c r="K238" s="14"/>
      <c r="L238" s="14"/>
      <c r="M238" s="14"/>
      <c r="N238" s="14"/>
      <c r="O238" s="76"/>
    </row>
    <row r="239" spans="1:15" s="75" customFormat="1" x14ac:dyDescent="0.2">
      <c r="A239" s="18"/>
      <c r="B239" s="5"/>
      <c r="C239" s="20"/>
      <c r="D239" s="20"/>
      <c r="E239" s="16"/>
      <c r="F239" s="14"/>
      <c r="G239" s="14"/>
      <c r="H239" s="12"/>
      <c r="I239" s="12"/>
      <c r="J239" s="12"/>
      <c r="K239" s="14"/>
      <c r="L239" s="14"/>
      <c r="M239" s="14"/>
      <c r="N239" s="14"/>
      <c r="O239" s="76"/>
    </row>
    <row r="240" spans="1:15" s="75" customFormat="1" x14ac:dyDescent="0.2">
      <c r="A240" s="18"/>
      <c r="B240" s="5"/>
      <c r="C240" s="20"/>
      <c r="D240" s="20"/>
      <c r="E240" s="16"/>
      <c r="F240" s="14"/>
      <c r="G240" s="14"/>
      <c r="H240" s="12"/>
      <c r="I240" s="12"/>
      <c r="J240" s="12"/>
      <c r="K240" s="14"/>
      <c r="L240" s="14"/>
      <c r="M240" s="14"/>
      <c r="N240" s="14"/>
      <c r="O240" s="76"/>
    </row>
    <row r="241" spans="1:15" s="75" customFormat="1" x14ac:dyDescent="0.2">
      <c r="A241" s="18"/>
      <c r="B241" s="5"/>
      <c r="C241" s="20"/>
      <c r="D241" s="20"/>
      <c r="E241" s="16"/>
      <c r="F241" s="14"/>
      <c r="G241" s="14"/>
      <c r="H241" s="12"/>
      <c r="I241" s="12"/>
      <c r="J241" s="12"/>
      <c r="K241" s="14"/>
      <c r="L241" s="14"/>
      <c r="M241" s="14"/>
      <c r="N241" s="14"/>
      <c r="O241" s="76"/>
    </row>
    <row r="242" spans="1:15" s="75" customFormat="1" x14ac:dyDescent="0.2">
      <c r="A242" s="18"/>
      <c r="B242" s="5"/>
      <c r="C242" s="20"/>
      <c r="D242" s="20"/>
      <c r="E242" s="16"/>
      <c r="F242" s="14"/>
      <c r="G242" s="14"/>
      <c r="H242" s="12"/>
      <c r="I242" s="12"/>
      <c r="J242" s="12"/>
      <c r="K242" s="14"/>
      <c r="L242" s="14"/>
      <c r="M242" s="14"/>
      <c r="N242" s="14"/>
      <c r="O242" s="76"/>
    </row>
    <row r="243" spans="1:15" s="75" customFormat="1" x14ac:dyDescent="0.2">
      <c r="A243" s="18"/>
      <c r="B243" s="5"/>
      <c r="C243" s="20"/>
      <c r="D243" s="20"/>
      <c r="E243" s="16"/>
      <c r="F243" s="14"/>
      <c r="G243" s="14"/>
      <c r="H243" s="12"/>
      <c r="I243" s="12"/>
      <c r="J243" s="12"/>
      <c r="K243" s="14"/>
      <c r="L243" s="14"/>
      <c r="M243" s="14"/>
      <c r="N243" s="14"/>
      <c r="O243" s="76"/>
    </row>
    <row r="244" spans="1:15" s="75" customFormat="1" x14ac:dyDescent="0.2">
      <c r="A244" s="18"/>
      <c r="B244" s="5"/>
      <c r="C244" s="20"/>
      <c r="D244" s="20"/>
      <c r="E244" s="16"/>
      <c r="F244" s="14"/>
      <c r="G244" s="14"/>
      <c r="H244" s="12"/>
      <c r="I244" s="12"/>
      <c r="J244" s="12"/>
      <c r="K244" s="14"/>
      <c r="L244" s="14"/>
      <c r="M244" s="14"/>
      <c r="N244" s="14"/>
      <c r="O244" s="76"/>
    </row>
    <row r="245" spans="1:15" s="75" customFormat="1" x14ac:dyDescent="0.2">
      <c r="A245" s="18"/>
      <c r="B245" s="5"/>
      <c r="C245" s="20"/>
      <c r="D245" s="20"/>
      <c r="E245" s="16"/>
      <c r="F245" s="14"/>
      <c r="G245" s="14"/>
      <c r="H245" s="12"/>
      <c r="I245" s="12"/>
      <c r="J245" s="12"/>
      <c r="K245" s="14"/>
      <c r="L245" s="14"/>
      <c r="M245" s="14"/>
      <c r="N245" s="14"/>
      <c r="O245" s="76"/>
    </row>
    <row r="246" spans="1:15" s="75" customFormat="1" x14ac:dyDescent="0.2">
      <c r="A246" s="18"/>
      <c r="B246" s="5"/>
      <c r="C246" s="20"/>
      <c r="D246" s="20"/>
      <c r="E246" s="16"/>
      <c r="F246" s="14"/>
      <c r="G246" s="14"/>
      <c r="H246" s="12"/>
      <c r="I246" s="12"/>
      <c r="J246" s="12"/>
      <c r="K246" s="14"/>
      <c r="L246" s="14"/>
      <c r="M246" s="14"/>
      <c r="N246" s="14"/>
      <c r="O246" s="76"/>
    </row>
    <row r="247" spans="1:15" s="75" customFormat="1" x14ac:dyDescent="0.2">
      <c r="A247" s="18"/>
      <c r="B247" s="5"/>
      <c r="C247" s="20"/>
      <c r="D247" s="20"/>
      <c r="E247" s="16"/>
      <c r="F247" s="14"/>
      <c r="G247" s="14"/>
      <c r="H247" s="12"/>
      <c r="I247" s="12"/>
      <c r="J247" s="12"/>
      <c r="K247" s="14"/>
      <c r="L247" s="14"/>
      <c r="M247" s="14"/>
      <c r="N247" s="14"/>
      <c r="O247" s="76"/>
    </row>
    <row r="248" spans="1:15" s="75" customFormat="1" x14ac:dyDescent="0.2">
      <c r="A248" s="18"/>
      <c r="B248" s="5"/>
      <c r="C248" s="20"/>
      <c r="D248" s="20"/>
      <c r="E248" s="16"/>
      <c r="F248" s="14"/>
      <c r="G248" s="14"/>
      <c r="H248" s="12"/>
      <c r="I248" s="12"/>
      <c r="J248" s="12"/>
      <c r="K248" s="14"/>
      <c r="L248" s="14"/>
      <c r="M248" s="14"/>
      <c r="N248" s="14"/>
      <c r="O248" s="76"/>
    </row>
    <row r="249" spans="1:15" s="75" customFormat="1" x14ac:dyDescent="0.2">
      <c r="A249" s="18"/>
      <c r="B249" s="5"/>
      <c r="C249" s="20"/>
      <c r="D249" s="20"/>
      <c r="E249" s="16"/>
      <c r="F249" s="14"/>
      <c r="G249" s="14"/>
      <c r="H249" s="12"/>
      <c r="I249" s="12"/>
      <c r="J249" s="12"/>
      <c r="K249" s="14"/>
      <c r="L249" s="14"/>
      <c r="M249" s="14"/>
      <c r="N249" s="14"/>
      <c r="O249" s="76"/>
    </row>
    <row r="250" spans="1:15" s="75" customFormat="1" x14ac:dyDescent="0.2">
      <c r="A250" s="18"/>
      <c r="B250" s="5"/>
      <c r="C250" s="20"/>
      <c r="D250" s="20"/>
      <c r="E250" s="16"/>
      <c r="F250" s="14"/>
      <c r="G250" s="14"/>
      <c r="H250" s="12"/>
      <c r="I250" s="12"/>
      <c r="J250" s="12"/>
      <c r="K250" s="14"/>
      <c r="L250" s="14"/>
      <c r="M250" s="14"/>
      <c r="N250" s="14"/>
      <c r="O250" s="76"/>
    </row>
    <row r="251" spans="1:15" s="75" customFormat="1" x14ac:dyDescent="0.2">
      <c r="A251" s="18"/>
      <c r="B251" s="5"/>
      <c r="C251" s="20"/>
      <c r="D251" s="20"/>
      <c r="E251" s="16"/>
      <c r="F251" s="14"/>
      <c r="G251" s="14"/>
      <c r="H251" s="12"/>
      <c r="I251" s="12"/>
      <c r="J251" s="12"/>
      <c r="K251" s="14"/>
      <c r="L251" s="14"/>
      <c r="M251" s="14"/>
      <c r="N251" s="14"/>
      <c r="O251" s="76"/>
    </row>
    <row r="252" spans="1:15" s="75" customFormat="1" x14ac:dyDescent="0.2">
      <c r="A252" s="18"/>
      <c r="B252" s="5"/>
      <c r="C252" s="20"/>
      <c r="D252" s="20"/>
      <c r="E252" s="16"/>
      <c r="F252" s="14"/>
      <c r="G252" s="14"/>
      <c r="H252" s="12"/>
      <c r="I252" s="12"/>
      <c r="J252" s="12"/>
      <c r="K252" s="14"/>
      <c r="L252" s="14"/>
      <c r="M252" s="14"/>
      <c r="N252" s="14"/>
      <c r="O252" s="76"/>
    </row>
    <row r="253" spans="1:15" s="75" customFormat="1" x14ac:dyDescent="0.2">
      <c r="A253" s="18"/>
      <c r="B253" s="5"/>
      <c r="C253" s="20"/>
      <c r="D253" s="20"/>
      <c r="E253" s="16"/>
      <c r="F253" s="14"/>
      <c r="G253" s="14"/>
      <c r="H253" s="12"/>
      <c r="I253" s="12"/>
      <c r="J253" s="12"/>
      <c r="K253" s="14"/>
      <c r="L253" s="14"/>
      <c r="M253" s="14"/>
      <c r="N253" s="14"/>
      <c r="O253" s="76"/>
    </row>
    <row r="254" spans="1:15" s="75" customFormat="1" x14ac:dyDescent="0.2">
      <c r="A254" s="18"/>
      <c r="B254" s="5"/>
      <c r="C254" s="20"/>
      <c r="D254" s="20"/>
      <c r="E254" s="16"/>
      <c r="F254" s="14"/>
      <c r="G254" s="14"/>
      <c r="H254" s="12"/>
      <c r="I254" s="12"/>
      <c r="J254" s="12"/>
      <c r="K254" s="14"/>
      <c r="L254" s="14"/>
      <c r="M254" s="14"/>
      <c r="N254" s="14"/>
      <c r="O254" s="76"/>
    </row>
    <row r="255" spans="1:15" s="75" customFormat="1" x14ac:dyDescent="0.2">
      <c r="A255" s="18"/>
      <c r="B255" s="5"/>
      <c r="C255" s="20"/>
      <c r="D255" s="20"/>
      <c r="E255" s="16"/>
      <c r="F255" s="14"/>
      <c r="G255" s="14"/>
      <c r="H255" s="12"/>
      <c r="I255" s="12"/>
      <c r="J255" s="12"/>
      <c r="K255" s="14"/>
      <c r="L255" s="14"/>
      <c r="M255" s="14"/>
      <c r="N255" s="14"/>
      <c r="O255" s="76"/>
    </row>
    <row r="256" spans="1:15" s="75" customFormat="1" x14ac:dyDescent="0.2">
      <c r="A256" s="18"/>
      <c r="B256" s="5"/>
      <c r="C256" s="20"/>
      <c r="D256" s="20"/>
      <c r="E256" s="16"/>
      <c r="F256" s="14"/>
      <c r="G256" s="14"/>
      <c r="H256" s="12"/>
      <c r="I256" s="12"/>
      <c r="J256" s="12"/>
      <c r="K256" s="14"/>
      <c r="L256" s="14"/>
      <c r="M256" s="14"/>
      <c r="N256" s="14"/>
      <c r="O256" s="76"/>
    </row>
    <row r="257" spans="1:15" s="75" customFormat="1" x14ac:dyDescent="0.2">
      <c r="A257" s="18"/>
      <c r="B257" s="5"/>
      <c r="C257" s="20"/>
      <c r="D257" s="20"/>
      <c r="E257" s="16"/>
      <c r="F257" s="14"/>
      <c r="G257" s="14"/>
      <c r="H257" s="12"/>
      <c r="I257" s="12"/>
      <c r="J257" s="12"/>
      <c r="K257" s="14"/>
      <c r="L257" s="14"/>
      <c r="M257" s="14"/>
      <c r="N257" s="14"/>
      <c r="O257" s="76"/>
    </row>
    <row r="258" spans="1:15" s="75" customFormat="1" x14ac:dyDescent="0.2">
      <c r="A258" s="18"/>
      <c r="B258" s="5"/>
      <c r="C258" s="20"/>
      <c r="D258" s="20"/>
      <c r="E258" s="16"/>
      <c r="F258" s="14"/>
      <c r="G258" s="14"/>
      <c r="H258" s="12"/>
      <c r="I258" s="12"/>
      <c r="J258" s="12"/>
      <c r="K258" s="14"/>
      <c r="L258" s="14"/>
      <c r="M258" s="14"/>
      <c r="N258" s="14"/>
      <c r="O258" s="76"/>
    </row>
    <row r="259" spans="1:15" s="75" customFormat="1" x14ac:dyDescent="0.2">
      <c r="A259" s="18"/>
      <c r="B259" s="5"/>
      <c r="C259" s="20"/>
      <c r="D259" s="20"/>
      <c r="E259" s="16"/>
      <c r="F259" s="14"/>
      <c r="G259" s="14"/>
      <c r="H259" s="12"/>
      <c r="I259" s="12"/>
      <c r="J259" s="12"/>
      <c r="K259" s="14"/>
      <c r="L259" s="14"/>
      <c r="M259" s="14"/>
      <c r="N259" s="14"/>
      <c r="O259" s="76"/>
    </row>
    <row r="260" spans="1:15" s="75" customFormat="1" x14ac:dyDescent="0.2">
      <c r="A260" s="18"/>
      <c r="B260" s="5"/>
      <c r="C260" s="20"/>
      <c r="D260" s="20"/>
      <c r="E260" s="16"/>
      <c r="F260" s="14"/>
      <c r="G260" s="14"/>
      <c r="H260" s="12"/>
      <c r="I260" s="12"/>
      <c r="J260" s="12"/>
      <c r="K260" s="14"/>
      <c r="L260" s="14"/>
      <c r="M260" s="14"/>
      <c r="N260" s="14"/>
      <c r="O260" s="76"/>
    </row>
    <row r="261" spans="1:15" s="75" customFormat="1" x14ac:dyDescent="0.2">
      <c r="A261" s="18"/>
      <c r="B261" s="5"/>
      <c r="C261" s="20"/>
      <c r="D261" s="20"/>
      <c r="E261" s="16"/>
      <c r="F261" s="14"/>
      <c r="G261" s="14"/>
      <c r="H261" s="12"/>
      <c r="I261" s="12"/>
      <c r="J261" s="12"/>
      <c r="K261" s="14"/>
      <c r="L261" s="14"/>
      <c r="M261" s="14"/>
      <c r="N261" s="14"/>
      <c r="O261" s="76"/>
    </row>
    <row r="262" spans="1:15" s="75" customFormat="1" x14ac:dyDescent="0.2">
      <c r="A262" s="18"/>
      <c r="B262" s="5"/>
      <c r="C262" s="20"/>
      <c r="D262" s="20"/>
      <c r="E262" s="16"/>
      <c r="F262" s="14"/>
      <c r="G262" s="14"/>
      <c r="H262" s="12"/>
      <c r="I262" s="12"/>
      <c r="J262" s="12"/>
      <c r="K262" s="14"/>
      <c r="L262" s="14"/>
      <c r="M262" s="14"/>
      <c r="N262" s="14"/>
      <c r="O262" s="76"/>
    </row>
    <row r="263" spans="1:15" s="75" customFormat="1" x14ac:dyDescent="0.2">
      <c r="A263" s="18"/>
      <c r="B263" s="5"/>
      <c r="C263" s="20"/>
      <c r="D263" s="20"/>
      <c r="E263" s="16"/>
      <c r="F263" s="14"/>
      <c r="G263" s="14"/>
      <c r="H263" s="12"/>
      <c r="I263" s="12"/>
      <c r="J263" s="12"/>
      <c r="K263" s="14"/>
      <c r="L263" s="14"/>
      <c r="M263" s="14"/>
      <c r="N263" s="14"/>
      <c r="O263" s="76"/>
    </row>
    <row r="264" spans="1:15" s="75" customFormat="1" x14ac:dyDescent="0.2">
      <c r="A264" s="18"/>
      <c r="B264" s="5"/>
      <c r="C264" s="20"/>
      <c r="D264" s="20"/>
      <c r="E264" s="16"/>
      <c r="F264" s="14"/>
      <c r="G264" s="14"/>
      <c r="H264" s="12"/>
      <c r="I264" s="12"/>
      <c r="J264" s="12"/>
      <c r="K264" s="14"/>
      <c r="L264" s="14"/>
      <c r="M264" s="14"/>
      <c r="N264" s="14"/>
      <c r="O264" s="76"/>
    </row>
    <row r="265" spans="1:15" s="75" customFormat="1" x14ac:dyDescent="0.2">
      <c r="A265" s="18"/>
      <c r="B265" s="5"/>
      <c r="C265" s="20"/>
      <c r="D265" s="20"/>
      <c r="E265" s="16"/>
      <c r="F265" s="14"/>
      <c r="G265" s="14"/>
      <c r="H265" s="12"/>
      <c r="I265" s="12"/>
      <c r="J265" s="12"/>
      <c r="K265" s="14"/>
      <c r="L265" s="14"/>
      <c r="M265" s="14"/>
      <c r="N265" s="14"/>
      <c r="O265" s="76"/>
    </row>
    <row r="266" spans="1:15" s="75" customFormat="1" x14ac:dyDescent="0.2">
      <c r="A266" s="18"/>
      <c r="B266" s="5"/>
      <c r="C266" s="20"/>
      <c r="D266" s="20"/>
      <c r="E266" s="16"/>
      <c r="F266" s="14"/>
      <c r="G266" s="14"/>
      <c r="H266" s="12"/>
      <c r="I266" s="12"/>
      <c r="J266" s="12"/>
      <c r="K266" s="14"/>
      <c r="L266" s="14"/>
      <c r="M266" s="14"/>
      <c r="N266" s="14"/>
      <c r="O266" s="76"/>
    </row>
    <row r="267" spans="1:15" s="75" customFormat="1" x14ac:dyDescent="0.2">
      <c r="A267" s="18"/>
      <c r="B267" s="5"/>
      <c r="C267" s="20"/>
      <c r="D267" s="20"/>
      <c r="E267" s="16"/>
      <c r="F267" s="14"/>
      <c r="G267" s="14"/>
      <c r="H267" s="12"/>
      <c r="I267" s="12"/>
      <c r="J267" s="12"/>
      <c r="K267" s="14"/>
      <c r="L267" s="14"/>
      <c r="M267" s="14"/>
      <c r="N267" s="14"/>
      <c r="O267" s="76"/>
    </row>
    <row r="268" spans="1:15" s="75" customFormat="1" x14ac:dyDescent="0.2">
      <c r="A268" s="18"/>
      <c r="B268" s="5"/>
      <c r="C268" s="20"/>
      <c r="D268" s="20"/>
      <c r="E268" s="16"/>
      <c r="F268" s="14"/>
      <c r="G268" s="14"/>
      <c r="H268" s="12"/>
      <c r="I268" s="12"/>
      <c r="J268" s="12"/>
      <c r="K268" s="14"/>
      <c r="L268" s="14"/>
      <c r="M268" s="14"/>
      <c r="N268" s="14"/>
      <c r="O268" s="76"/>
    </row>
    <row r="269" spans="1:15" s="75" customFormat="1" x14ac:dyDescent="0.2">
      <c r="A269" s="18"/>
      <c r="B269" s="5"/>
      <c r="C269" s="20"/>
      <c r="D269" s="20"/>
      <c r="E269" s="16"/>
      <c r="F269" s="14"/>
      <c r="G269" s="14"/>
      <c r="H269" s="12"/>
      <c r="I269" s="12"/>
      <c r="J269" s="12"/>
      <c r="K269" s="14"/>
      <c r="L269" s="14"/>
      <c r="M269" s="14"/>
      <c r="N269" s="14"/>
      <c r="O269" s="76"/>
    </row>
    <row r="270" spans="1:15" s="75" customFormat="1" x14ac:dyDescent="0.2">
      <c r="A270" s="18"/>
      <c r="B270" s="5"/>
      <c r="C270" s="20"/>
      <c r="D270" s="20"/>
      <c r="E270" s="16"/>
      <c r="F270" s="14"/>
      <c r="G270" s="14"/>
      <c r="H270" s="12"/>
      <c r="I270" s="12"/>
      <c r="J270" s="12"/>
      <c r="K270" s="14"/>
      <c r="L270" s="14"/>
      <c r="M270" s="14"/>
      <c r="N270" s="14"/>
      <c r="O270" s="76"/>
    </row>
    <row r="271" spans="1:15" s="75" customFormat="1" x14ac:dyDescent="0.2">
      <c r="A271" s="18"/>
      <c r="B271" s="5"/>
      <c r="C271" s="20"/>
      <c r="D271" s="20"/>
      <c r="E271" s="16"/>
      <c r="F271" s="14"/>
      <c r="G271" s="14"/>
      <c r="H271" s="12"/>
      <c r="I271" s="12"/>
      <c r="J271" s="12"/>
      <c r="K271" s="14"/>
      <c r="L271" s="14"/>
      <c r="M271" s="14"/>
      <c r="N271" s="14"/>
      <c r="O271" s="76"/>
    </row>
    <row r="272" spans="1:15" s="75" customFormat="1" x14ac:dyDescent="0.2">
      <c r="A272" s="18"/>
      <c r="B272" s="5"/>
      <c r="C272" s="20"/>
      <c r="D272" s="20"/>
      <c r="E272" s="16"/>
      <c r="F272" s="14"/>
      <c r="G272" s="14"/>
      <c r="H272" s="12"/>
      <c r="I272" s="12"/>
      <c r="J272" s="12"/>
      <c r="K272" s="14"/>
      <c r="L272" s="14"/>
      <c r="M272" s="14"/>
      <c r="N272" s="14"/>
      <c r="O272" s="76"/>
    </row>
    <row r="273" spans="1:15" s="75" customFormat="1" x14ac:dyDescent="0.2">
      <c r="A273" s="18"/>
      <c r="B273" s="5"/>
      <c r="C273" s="20"/>
      <c r="D273" s="20"/>
      <c r="E273" s="16"/>
      <c r="F273" s="14"/>
      <c r="G273" s="14"/>
      <c r="H273" s="12"/>
      <c r="I273" s="12"/>
      <c r="J273" s="12"/>
      <c r="K273" s="14"/>
      <c r="L273" s="14"/>
      <c r="M273" s="14"/>
      <c r="N273" s="14"/>
      <c r="O273" s="76"/>
    </row>
    <row r="274" spans="1:15" s="75" customFormat="1" x14ac:dyDescent="0.2">
      <c r="A274" s="18"/>
      <c r="B274" s="5"/>
      <c r="C274" s="20"/>
      <c r="D274" s="20"/>
      <c r="E274" s="16"/>
      <c r="F274" s="14"/>
      <c r="G274" s="14"/>
      <c r="H274" s="12"/>
      <c r="I274" s="12"/>
      <c r="J274" s="12"/>
      <c r="K274" s="14"/>
      <c r="L274" s="14"/>
      <c r="M274" s="14"/>
      <c r="N274" s="14"/>
      <c r="O274" s="76"/>
    </row>
    <row r="275" spans="1:15" s="75" customFormat="1" x14ac:dyDescent="0.2">
      <c r="A275" s="18"/>
      <c r="B275" s="5"/>
      <c r="C275" s="20"/>
      <c r="D275" s="20"/>
      <c r="E275" s="16"/>
      <c r="F275" s="14"/>
      <c r="G275" s="14"/>
      <c r="H275" s="12"/>
      <c r="I275" s="12"/>
      <c r="J275" s="12"/>
      <c r="K275" s="14"/>
      <c r="L275" s="14"/>
      <c r="M275" s="14"/>
      <c r="N275" s="14"/>
      <c r="O275" s="76"/>
    </row>
    <row r="276" spans="1:15" s="75" customFormat="1" x14ac:dyDescent="0.2">
      <c r="A276" s="18"/>
      <c r="B276" s="5"/>
      <c r="C276" s="20"/>
      <c r="D276" s="20"/>
      <c r="E276" s="16"/>
      <c r="F276" s="14"/>
      <c r="G276" s="14"/>
      <c r="H276" s="12"/>
      <c r="I276" s="12"/>
      <c r="J276" s="12"/>
      <c r="K276" s="14"/>
      <c r="L276" s="14"/>
      <c r="M276" s="14"/>
      <c r="N276" s="14"/>
      <c r="O276" s="76"/>
    </row>
    <row r="277" spans="1:15" s="75" customFormat="1" x14ac:dyDescent="0.2">
      <c r="A277" s="18"/>
      <c r="B277" s="5"/>
      <c r="C277" s="20"/>
      <c r="D277" s="20"/>
      <c r="E277" s="16"/>
      <c r="F277" s="14"/>
      <c r="G277" s="14"/>
      <c r="H277" s="12"/>
      <c r="I277" s="12"/>
      <c r="J277" s="12"/>
      <c r="K277" s="14"/>
      <c r="L277" s="14"/>
      <c r="M277" s="14"/>
      <c r="N277" s="14"/>
      <c r="O277" s="76"/>
    </row>
    <row r="278" spans="1:15" s="75" customFormat="1" x14ac:dyDescent="0.2">
      <c r="A278" s="18"/>
      <c r="B278" s="5"/>
      <c r="C278" s="20"/>
      <c r="D278" s="20"/>
      <c r="E278" s="16"/>
      <c r="F278" s="14"/>
      <c r="G278" s="14"/>
      <c r="H278" s="12"/>
      <c r="I278" s="12"/>
      <c r="J278" s="12"/>
      <c r="K278" s="14"/>
      <c r="L278" s="14"/>
      <c r="M278" s="14"/>
      <c r="N278" s="14"/>
      <c r="O278" s="76"/>
    </row>
    <row r="279" spans="1:15" s="75" customFormat="1" x14ac:dyDescent="0.2">
      <c r="A279" s="18"/>
      <c r="B279" s="5"/>
      <c r="C279" s="20"/>
      <c r="D279" s="20"/>
      <c r="E279" s="16"/>
      <c r="F279" s="14"/>
      <c r="G279" s="14"/>
      <c r="H279" s="12"/>
      <c r="I279" s="12"/>
      <c r="J279" s="12"/>
      <c r="K279" s="14"/>
      <c r="L279" s="14"/>
      <c r="M279" s="14"/>
      <c r="N279" s="14"/>
      <c r="O279" s="76"/>
    </row>
    <row r="280" spans="1:15" s="75" customFormat="1" x14ac:dyDescent="0.2">
      <c r="A280" s="18"/>
      <c r="B280" s="5"/>
      <c r="C280" s="20"/>
      <c r="D280" s="20"/>
      <c r="E280" s="16"/>
      <c r="F280" s="14"/>
      <c r="G280" s="14"/>
      <c r="H280" s="12"/>
      <c r="I280" s="12"/>
      <c r="J280" s="12"/>
      <c r="K280" s="14"/>
      <c r="L280" s="14"/>
      <c r="M280" s="14"/>
      <c r="N280" s="14"/>
      <c r="O280" s="76"/>
    </row>
    <row r="281" spans="1:15" s="75" customFormat="1" x14ac:dyDescent="0.2">
      <c r="A281" s="18"/>
      <c r="B281" s="5"/>
      <c r="C281" s="20"/>
      <c r="D281" s="20"/>
      <c r="E281" s="16"/>
      <c r="F281" s="14"/>
      <c r="G281" s="14"/>
      <c r="H281" s="12"/>
      <c r="I281" s="12"/>
      <c r="J281" s="12"/>
      <c r="K281" s="14"/>
      <c r="L281" s="14"/>
      <c r="M281" s="14"/>
      <c r="N281" s="14"/>
      <c r="O281" s="76"/>
    </row>
    <row r="282" spans="1:15" s="75" customFormat="1" x14ac:dyDescent="0.2">
      <c r="A282" s="18"/>
      <c r="B282" s="5"/>
      <c r="C282" s="20"/>
      <c r="D282" s="20"/>
      <c r="E282" s="16"/>
      <c r="F282" s="14"/>
      <c r="G282" s="14"/>
      <c r="H282" s="12"/>
      <c r="I282" s="12"/>
      <c r="J282" s="12"/>
      <c r="K282" s="14"/>
      <c r="L282" s="14"/>
      <c r="M282" s="14"/>
      <c r="N282" s="14"/>
      <c r="O282" s="76"/>
    </row>
    <row r="283" spans="1:15" s="75" customFormat="1" x14ac:dyDescent="0.2">
      <c r="A283" s="18"/>
      <c r="B283" s="5"/>
      <c r="C283" s="20"/>
      <c r="D283" s="20"/>
      <c r="E283" s="16"/>
      <c r="F283" s="14"/>
      <c r="G283" s="14"/>
      <c r="H283" s="12"/>
      <c r="I283" s="12"/>
      <c r="J283" s="12"/>
      <c r="K283" s="14"/>
      <c r="L283" s="14"/>
      <c r="M283" s="14"/>
      <c r="N283" s="14"/>
      <c r="O283" s="76"/>
    </row>
    <row r="284" spans="1:15" s="75" customFormat="1" x14ac:dyDescent="0.2">
      <c r="A284" s="18"/>
      <c r="B284" s="5"/>
      <c r="C284" s="20"/>
      <c r="D284" s="20"/>
      <c r="E284" s="16"/>
      <c r="F284" s="14"/>
      <c r="G284" s="14"/>
      <c r="H284" s="12"/>
      <c r="I284" s="12"/>
      <c r="J284" s="12"/>
      <c r="K284" s="14"/>
      <c r="L284" s="14"/>
      <c r="M284" s="14"/>
      <c r="N284" s="14"/>
      <c r="O284" s="76"/>
    </row>
    <row r="285" spans="1:15" s="75" customFormat="1" x14ac:dyDescent="0.2">
      <c r="A285" s="18"/>
      <c r="B285" s="5"/>
      <c r="C285" s="20"/>
      <c r="D285" s="20"/>
      <c r="E285" s="16"/>
      <c r="F285" s="14"/>
      <c r="G285" s="14"/>
      <c r="H285" s="12"/>
      <c r="I285" s="12"/>
      <c r="J285" s="12"/>
      <c r="K285" s="14"/>
      <c r="L285" s="14"/>
      <c r="M285" s="14"/>
      <c r="N285" s="14"/>
      <c r="O285" s="76"/>
    </row>
    <row r="286" spans="1:15" s="75" customFormat="1" x14ac:dyDescent="0.2">
      <c r="A286" s="18"/>
      <c r="B286" s="5"/>
      <c r="C286" s="20"/>
      <c r="D286" s="20"/>
      <c r="E286" s="16"/>
      <c r="F286" s="14"/>
      <c r="G286" s="14"/>
      <c r="H286" s="12"/>
      <c r="I286" s="12"/>
      <c r="J286" s="12"/>
      <c r="K286" s="14"/>
      <c r="L286" s="14"/>
      <c r="M286" s="14"/>
      <c r="N286" s="14"/>
      <c r="O286" s="76"/>
    </row>
    <row r="287" spans="1:15" s="75" customFormat="1" x14ac:dyDescent="0.2">
      <c r="A287" s="18"/>
      <c r="B287" s="5"/>
      <c r="C287" s="20"/>
      <c r="D287" s="20"/>
      <c r="E287" s="16"/>
      <c r="F287" s="14"/>
      <c r="G287" s="14"/>
      <c r="H287" s="12"/>
      <c r="I287" s="12"/>
      <c r="J287" s="12"/>
      <c r="K287" s="14"/>
      <c r="L287" s="14"/>
      <c r="M287" s="14"/>
      <c r="N287" s="14"/>
      <c r="O287" s="76"/>
    </row>
    <row r="288" spans="1:15" s="75" customFormat="1" x14ac:dyDescent="0.2">
      <c r="A288" s="18"/>
      <c r="B288" s="5"/>
      <c r="C288" s="20"/>
      <c r="D288" s="20"/>
      <c r="E288" s="16"/>
      <c r="F288" s="14"/>
      <c r="G288" s="14"/>
      <c r="H288" s="12"/>
      <c r="I288" s="12"/>
      <c r="J288" s="12"/>
      <c r="K288" s="14"/>
      <c r="L288" s="14"/>
      <c r="M288" s="14"/>
      <c r="N288" s="14"/>
      <c r="O288" s="76"/>
    </row>
    <row r="289" spans="1:15" s="75" customFormat="1" x14ac:dyDescent="0.2">
      <c r="A289" s="18"/>
      <c r="B289" s="5"/>
      <c r="C289" s="20"/>
      <c r="D289" s="20"/>
      <c r="E289" s="16"/>
      <c r="F289" s="14"/>
      <c r="G289" s="14"/>
      <c r="H289" s="12"/>
      <c r="I289" s="12"/>
      <c r="J289" s="12"/>
      <c r="K289" s="14"/>
      <c r="L289" s="14"/>
      <c r="M289" s="14"/>
      <c r="N289" s="14"/>
      <c r="O289" s="76"/>
    </row>
    <row r="290" spans="1:15" s="75" customFormat="1" x14ac:dyDescent="0.2">
      <c r="A290" s="18"/>
      <c r="B290" s="5"/>
      <c r="C290" s="20"/>
      <c r="D290" s="20"/>
      <c r="E290" s="16"/>
      <c r="F290" s="14"/>
      <c r="G290" s="14"/>
      <c r="H290" s="12"/>
      <c r="I290" s="12"/>
      <c r="J290" s="12"/>
      <c r="K290" s="14"/>
      <c r="L290" s="14"/>
      <c r="M290" s="14"/>
      <c r="N290" s="14"/>
      <c r="O290" s="76"/>
    </row>
    <row r="291" spans="1:15" s="75" customFormat="1" x14ac:dyDescent="0.2">
      <c r="A291" s="18"/>
      <c r="B291" s="5"/>
      <c r="C291" s="20"/>
      <c r="D291" s="20"/>
      <c r="E291" s="16"/>
      <c r="F291" s="14"/>
      <c r="G291" s="14"/>
      <c r="H291" s="12"/>
      <c r="I291" s="12"/>
      <c r="J291" s="12"/>
      <c r="K291" s="14"/>
      <c r="L291" s="14"/>
      <c r="M291" s="14"/>
      <c r="N291" s="14"/>
      <c r="O291" s="76"/>
    </row>
    <row r="292" spans="1:15" s="75" customFormat="1" x14ac:dyDescent="0.2">
      <c r="A292" s="18"/>
      <c r="B292" s="5"/>
      <c r="C292" s="20"/>
      <c r="D292" s="20"/>
      <c r="E292" s="16"/>
      <c r="F292" s="14"/>
      <c r="G292" s="14"/>
      <c r="H292" s="12"/>
      <c r="I292" s="12"/>
      <c r="J292" s="12"/>
      <c r="K292" s="14"/>
      <c r="L292" s="14"/>
      <c r="M292" s="14"/>
      <c r="N292" s="14"/>
      <c r="O292" s="76"/>
    </row>
    <row r="293" spans="1:15" s="75" customFormat="1" x14ac:dyDescent="0.2">
      <c r="A293" s="18"/>
      <c r="B293" s="5"/>
      <c r="C293" s="20"/>
      <c r="D293" s="20"/>
      <c r="E293" s="16"/>
      <c r="F293" s="14"/>
      <c r="G293" s="14"/>
      <c r="H293" s="12"/>
      <c r="I293" s="12"/>
      <c r="J293" s="12"/>
      <c r="K293" s="14"/>
      <c r="L293" s="14"/>
      <c r="M293" s="14"/>
      <c r="N293" s="14"/>
      <c r="O293" s="76"/>
    </row>
    <row r="294" spans="1:15" s="75" customFormat="1" x14ac:dyDescent="0.2">
      <c r="A294" s="18"/>
      <c r="B294" s="5"/>
      <c r="C294" s="20"/>
      <c r="D294" s="20"/>
      <c r="E294" s="16"/>
      <c r="F294" s="14"/>
      <c r="G294" s="14"/>
      <c r="H294" s="12"/>
      <c r="I294" s="12"/>
      <c r="J294" s="12"/>
      <c r="K294" s="14"/>
      <c r="L294" s="14"/>
      <c r="M294" s="14"/>
      <c r="N294" s="14"/>
      <c r="O294" s="76"/>
    </row>
    <row r="295" spans="1:15" s="75" customFormat="1" x14ac:dyDescent="0.2">
      <c r="A295" s="18"/>
      <c r="B295" s="5"/>
      <c r="C295" s="20"/>
      <c r="D295" s="20"/>
      <c r="E295" s="16"/>
      <c r="F295" s="14"/>
      <c r="G295" s="14"/>
      <c r="H295" s="12"/>
      <c r="I295" s="12"/>
      <c r="J295" s="12"/>
      <c r="K295" s="14"/>
      <c r="L295" s="14"/>
      <c r="M295" s="14"/>
      <c r="N295" s="14"/>
      <c r="O295" s="76"/>
    </row>
    <row r="296" spans="1:15" s="75" customFormat="1" x14ac:dyDescent="0.2">
      <c r="A296" s="18"/>
      <c r="B296" s="5"/>
      <c r="C296" s="20"/>
      <c r="D296" s="20"/>
      <c r="E296" s="16"/>
      <c r="F296" s="14"/>
      <c r="G296" s="14"/>
      <c r="H296" s="12"/>
      <c r="I296" s="12"/>
      <c r="J296" s="12"/>
      <c r="K296" s="14"/>
      <c r="L296" s="14"/>
      <c r="M296" s="14"/>
      <c r="N296" s="14"/>
      <c r="O296" s="76"/>
    </row>
    <row r="297" spans="1:15" s="75" customFormat="1" x14ac:dyDescent="0.2">
      <c r="A297" s="18"/>
      <c r="B297" s="5"/>
      <c r="C297" s="20"/>
      <c r="D297" s="20"/>
      <c r="E297" s="16"/>
      <c r="F297" s="14"/>
      <c r="G297" s="14"/>
      <c r="H297" s="12"/>
      <c r="I297" s="12"/>
      <c r="J297" s="12"/>
      <c r="K297" s="14"/>
      <c r="L297" s="14"/>
      <c r="M297" s="14"/>
      <c r="N297" s="14"/>
      <c r="O297" s="76"/>
    </row>
    <row r="298" spans="1:15" s="75" customFormat="1" x14ac:dyDescent="0.2">
      <c r="A298" s="18"/>
      <c r="B298" s="5"/>
      <c r="C298" s="20"/>
      <c r="D298" s="20"/>
      <c r="E298" s="16"/>
      <c r="F298" s="14"/>
      <c r="G298" s="14"/>
      <c r="H298" s="12"/>
      <c r="I298" s="12"/>
      <c r="J298" s="12"/>
      <c r="K298" s="14"/>
      <c r="L298" s="14"/>
      <c r="M298" s="14"/>
      <c r="N298" s="14"/>
      <c r="O298" s="76"/>
    </row>
    <row r="299" spans="1:15" s="75" customFormat="1" x14ac:dyDescent="0.2">
      <c r="A299" s="18"/>
      <c r="B299" s="5"/>
      <c r="C299" s="20"/>
      <c r="D299" s="20"/>
      <c r="E299" s="16"/>
      <c r="F299" s="14"/>
      <c r="G299" s="14"/>
      <c r="H299" s="12"/>
      <c r="I299" s="12"/>
      <c r="J299" s="12"/>
      <c r="K299" s="14"/>
      <c r="L299" s="14"/>
      <c r="M299" s="14"/>
      <c r="N299" s="14"/>
      <c r="O299" s="76"/>
    </row>
    <row r="300" spans="1:15" s="75" customFormat="1" x14ac:dyDescent="0.2">
      <c r="A300" s="18"/>
      <c r="B300" s="5"/>
      <c r="C300" s="20"/>
      <c r="D300" s="20"/>
      <c r="E300" s="16"/>
      <c r="F300" s="14"/>
      <c r="G300" s="14"/>
      <c r="H300" s="12"/>
      <c r="I300" s="12"/>
      <c r="J300" s="12"/>
      <c r="K300" s="14"/>
      <c r="L300" s="14"/>
      <c r="M300" s="14"/>
      <c r="N300" s="14"/>
      <c r="O300" s="76"/>
    </row>
    <row r="301" spans="1:15" s="75" customFormat="1" x14ac:dyDescent="0.2">
      <c r="A301" s="18"/>
      <c r="B301" s="5"/>
      <c r="C301" s="20"/>
      <c r="D301" s="20"/>
      <c r="E301" s="16"/>
      <c r="F301" s="14"/>
      <c r="G301" s="14"/>
      <c r="H301" s="12"/>
      <c r="I301" s="12"/>
      <c r="J301" s="12"/>
      <c r="K301" s="14"/>
      <c r="L301" s="14"/>
      <c r="M301" s="14"/>
      <c r="N301" s="14"/>
      <c r="O301" s="76"/>
    </row>
    <row r="302" spans="1:15" s="75" customFormat="1" x14ac:dyDescent="0.2">
      <c r="A302" s="18"/>
      <c r="B302" s="5"/>
      <c r="C302" s="20"/>
      <c r="D302" s="20"/>
      <c r="E302" s="16"/>
      <c r="F302" s="14"/>
      <c r="G302" s="14"/>
      <c r="H302" s="12"/>
      <c r="I302" s="12"/>
      <c r="J302" s="12"/>
      <c r="K302" s="14"/>
      <c r="L302" s="14"/>
      <c r="M302" s="14"/>
      <c r="N302" s="14"/>
      <c r="O302" s="76"/>
    </row>
    <row r="303" spans="1:15" s="75" customFormat="1" x14ac:dyDescent="0.2">
      <c r="A303" s="18"/>
      <c r="B303" s="5"/>
      <c r="C303" s="20"/>
      <c r="D303" s="20"/>
      <c r="E303" s="16"/>
      <c r="F303" s="14"/>
      <c r="G303" s="14"/>
      <c r="H303" s="12"/>
      <c r="I303" s="12"/>
      <c r="J303" s="12"/>
      <c r="K303" s="14"/>
      <c r="L303" s="14"/>
      <c r="M303" s="14"/>
      <c r="N303" s="14"/>
      <c r="O303" s="76"/>
    </row>
    <row r="304" spans="1:15" s="75" customFormat="1" x14ac:dyDescent="0.2">
      <c r="A304" s="18"/>
      <c r="B304" s="5"/>
      <c r="C304" s="20"/>
      <c r="D304" s="20"/>
      <c r="E304" s="16"/>
      <c r="F304" s="14"/>
      <c r="G304" s="14"/>
      <c r="H304" s="12"/>
      <c r="I304" s="12"/>
      <c r="J304" s="12"/>
      <c r="K304" s="14"/>
      <c r="L304" s="14"/>
      <c r="M304" s="14"/>
      <c r="N304" s="14"/>
      <c r="O304" s="76"/>
    </row>
    <row r="305" spans="1:15" s="75" customFormat="1" x14ac:dyDescent="0.2">
      <c r="A305" s="18"/>
      <c r="B305" s="5"/>
      <c r="C305" s="20"/>
      <c r="D305" s="20"/>
      <c r="E305" s="16"/>
      <c r="F305" s="14"/>
      <c r="G305" s="14"/>
      <c r="H305" s="12"/>
      <c r="I305" s="12"/>
      <c r="J305" s="12"/>
      <c r="K305" s="14"/>
      <c r="L305" s="14"/>
      <c r="M305" s="14"/>
      <c r="N305" s="14"/>
      <c r="O305" s="76"/>
    </row>
    <row r="306" spans="1:15" s="75" customFormat="1" x14ac:dyDescent="0.2">
      <c r="A306" s="18"/>
      <c r="B306" s="5"/>
      <c r="C306" s="20"/>
      <c r="D306" s="20"/>
      <c r="E306" s="16"/>
      <c r="F306" s="14"/>
      <c r="G306" s="14"/>
      <c r="H306" s="12"/>
      <c r="I306" s="12"/>
      <c r="J306" s="12"/>
      <c r="K306" s="14"/>
      <c r="L306" s="14"/>
      <c r="M306" s="14"/>
      <c r="N306" s="14"/>
      <c r="O306" s="76"/>
    </row>
    <row r="307" spans="1:15" s="75" customFormat="1" x14ac:dyDescent="0.2">
      <c r="A307" s="18"/>
      <c r="B307" s="5"/>
      <c r="C307" s="20"/>
      <c r="D307" s="20"/>
      <c r="E307" s="16"/>
      <c r="F307" s="14"/>
      <c r="G307" s="14"/>
      <c r="H307" s="12"/>
      <c r="I307" s="12"/>
      <c r="J307" s="12"/>
      <c r="K307" s="14"/>
      <c r="L307" s="14"/>
      <c r="M307" s="14"/>
      <c r="N307" s="14"/>
      <c r="O307" s="76"/>
    </row>
    <row r="308" spans="1:15" s="75" customFormat="1" x14ac:dyDescent="0.2">
      <c r="A308" s="18"/>
      <c r="B308" s="5"/>
      <c r="C308" s="20"/>
      <c r="D308" s="20"/>
      <c r="E308" s="16"/>
      <c r="F308" s="14"/>
      <c r="G308" s="14"/>
      <c r="H308" s="12"/>
      <c r="I308" s="12"/>
      <c r="J308" s="12"/>
      <c r="K308" s="14"/>
      <c r="L308" s="14"/>
      <c r="M308" s="14"/>
      <c r="N308" s="14"/>
      <c r="O308" s="76"/>
    </row>
    <row r="309" spans="1:15" s="75" customFormat="1" x14ac:dyDescent="0.2">
      <c r="A309" s="18"/>
      <c r="B309" s="5"/>
      <c r="C309" s="20"/>
      <c r="D309" s="20"/>
      <c r="E309" s="16"/>
      <c r="F309" s="14"/>
      <c r="G309" s="14"/>
      <c r="H309" s="12"/>
      <c r="I309" s="12"/>
      <c r="J309" s="12"/>
      <c r="K309" s="14"/>
      <c r="L309" s="14"/>
      <c r="M309" s="14"/>
      <c r="N309" s="14"/>
      <c r="O309" s="76"/>
    </row>
    <row r="310" spans="1:15" s="75" customFormat="1" x14ac:dyDescent="0.2">
      <c r="A310" s="18"/>
      <c r="B310" s="5"/>
      <c r="C310" s="20"/>
      <c r="D310" s="20"/>
      <c r="E310" s="16"/>
      <c r="F310" s="14"/>
      <c r="G310" s="14"/>
      <c r="H310" s="12"/>
      <c r="I310" s="12"/>
      <c r="J310" s="12"/>
      <c r="K310" s="14"/>
      <c r="L310" s="14"/>
      <c r="M310" s="14"/>
      <c r="N310" s="14"/>
      <c r="O310" s="76"/>
    </row>
    <row r="311" spans="1:15" s="75" customFormat="1" x14ac:dyDescent="0.2">
      <c r="A311" s="18"/>
      <c r="B311" s="5"/>
      <c r="C311" s="20"/>
      <c r="D311" s="20"/>
      <c r="E311" s="16"/>
      <c r="F311" s="14"/>
      <c r="G311" s="14"/>
      <c r="H311" s="12"/>
      <c r="I311" s="12"/>
      <c r="J311" s="12"/>
      <c r="K311" s="14"/>
      <c r="L311" s="14"/>
      <c r="M311" s="14"/>
      <c r="N311" s="14"/>
      <c r="O311" s="76"/>
    </row>
    <row r="312" spans="1:15" s="75" customFormat="1" x14ac:dyDescent="0.2">
      <c r="A312" s="18"/>
      <c r="B312" s="5"/>
      <c r="C312" s="20"/>
      <c r="D312" s="20"/>
      <c r="E312" s="16"/>
      <c r="F312" s="14"/>
      <c r="G312" s="14"/>
      <c r="H312" s="12"/>
      <c r="I312" s="12"/>
      <c r="J312" s="12"/>
      <c r="K312" s="14"/>
      <c r="L312" s="14"/>
      <c r="M312" s="14"/>
      <c r="N312" s="14"/>
      <c r="O312" s="76"/>
    </row>
    <row r="313" spans="1:15" s="75" customFormat="1" x14ac:dyDescent="0.2">
      <c r="A313" s="18"/>
      <c r="B313" s="5"/>
      <c r="C313" s="20"/>
      <c r="D313" s="20"/>
      <c r="E313" s="16"/>
      <c r="F313" s="14"/>
      <c r="G313" s="14"/>
      <c r="H313" s="12"/>
      <c r="I313" s="12"/>
      <c r="J313" s="12"/>
      <c r="K313" s="14"/>
      <c r="L313" s="14"/>
      <c r="M313" s="14"/>
      <c r="N313" s="14"/>
      <c r="O313" s="76"/>
    </row>
    <row r="314" spans="1:15" s="75" customFormat="1" x14ac:dyDescent="0.2">
      <c r="A314" s="18"/>
      <c r="B314" s="5"/>
      <c r="C314" s="20"/>
      <c r="D314" s="20"/>
      <c r="E314" s="16"/>
      <c r="F314" s="14"/>
      <c r="G314" s="14"/>
      <c r="H314" s="12"/>
      <c r="I314" s="12"/>
      <c r="J314" s="12"/>
      <c r="K314" s="14"/>
      <c r="L314" s="14"/>
      <c r="M314" s="14"/>
      <c r="N314" s="14"/>
      <c r="O314" s="76"/>
    </row>
    <row r="315" spans="1:15" s="75" customFormat="1" x14ac:dyDescent="0.2">
      <c r="A315" s="18"/>
      <c r="B315" s="5"/>
      <c r="C315" s="20"/>
      <c r="D315" s="20"/>
      <c r="E315" s="16"/>
      <c r="F315" s="14"/>
      <c r="G315" s="14"/>
      <c r="H315" s="12"/>
      <c r="I315" s="12"/>
      <c r="J315" s="12"/>
      <c r="K315" s="14"/>
      <c r="L315" s="14"/>
      <c r="M315" s="14"/>
      <c r="N315" s="14"/>
      <c r="O315" s="76"/>
    </row>
    <row r="316" spans="1:15" s="75" customFormat="1" x14ac:dyDescent="0.2">
      <c r="A316" s="18"/>
      <c r="B316" s="5"/>
      <c r="C316" s="20"/>
      <c r="D316" s="20"/>
      <c r="E316" s="16"/>
      <c r="F316" s="14"/>
      <c r="G316" s="14"/>
      <c r="H316" s="12"/>
      <c r="I316" s="12"/>
      <c r="J316" s="12"/>
      <c r="K316" s="14"/>
      <c r="L316" s="14"/>
      <c r="M316" s="14"/>
      <c r="N316" s="14"/>
      <c r="O316" s="76"/>
    </row>
    <row r="317" spans="1:15" s="75" customFormat="1" x14ac:dyDescent="0.2">
      <c r="A317" s="18"/>
      <c r="B317" s="5"/>
      <c r="C317" s="20"/>
      <c r="D317" s="20"/>
      <c r="E317" s="16"/>
      <c r="F317" s="14"/>
      <c r="G317" s="14"/>
      <c r="H317" s="12"/>
      <c r="I317" s="12"/>
      <c r="J317" s="12"/>
      <c r="K317" s="14"/>
      <c r="L317" s="14"/>
      <c r="M317" s="14"/>
      <c r="N317" s="14"/>
      <c r="O317" s="76"/>
    </row>
    <row r="318" spans="1:15" s="75" customFormat="1" x14ac:dyDescent="0.2">
      <c r="A318" s="18"/>
      <c r="B318" s="5"/>
      <c r="C318" s="20"/>
      <c r="D318" s="20"/>
      <c r="E318" s="16"/>
      <c r="F318" s="14"/>
      <c r="G318" s="14"/>
      <c r="H318" s="12"/>
      <c r="I318" s="12"/>
      <c r="J318" s="12"/>
      <c r="K318" s="14"/>
      <c r="L318" s="14"/>
      <c r="M318" s="14"/>
      <c r="N318" s="14"/>
      <c r="O318" s="76"/>
    </row>
    <row r="319" spans="1:15" s="75" customFormat="1" x14ac:dyDescent="0.2">
      <c r="A319" s="18"/>
      <c r="B319" s="5"/>
      <c r="C319" s="20"/>
      <c r="D319" s="20"/>
      <c r="E319" s="16"/>
      <c r="F319" s="14"/>
      <c r="G319" s="14"/>
      <c r="H319" s="12"/>
      <c r="I319" s="12"/>
      <c r="J319" s="12"/>
      <c r="K319" s="14"/>
      <c r="L319" s="14"/>
      <c r="M319" s="14"/>
      <c r="N319" s="14"/>
      <c r="O319" s="76"/>
    </row>
    <row r="320" spans="1:15" s="75" customFormat="1" x14ac:dyDescent="0.2">
      <c r="A320" s="18"/>
      <c r="B320" s="5"/>
      <c r="C320" s="20"/>
      <c r="D320" s="20"/>
      <c r="E320" s="16"/>
      <c r="F320" s="14"/>
      <c r="G320" s="14"/>
      <c r="H320" s="12"/>
      <c r="I320" s="12"/>
      <c r="J320" s="12"/>
      <c r="K320" s="14"/>
      <c r="L320" s="14"/>
      <c r="M320" s="14"/>
      <c r="N320" s="14"/>
      <c r="O320" s="76"/>
    </row>
    <row r="321" spans="1:15" s="75" customFormat="1" x14ac:dyDescent="0.2">
      <c r="A321" s="18"/>
      <c r="B321" s="5"/>
      <c r="C321" s="20"/>
      <c r="D321" s="20"/>
      <c r="E321" s="16"/>
      <c r="F321" s="14"/>
      <c r="G321" s="14"/>
      <c r="H321" s="12"/>
      <c r="I321" s="12"/>
      <c r="J321" s="12"/>
      <c r="K321" s="14"/>
      <c r="L321" s="14"/>
      <c r="M321" s="14"/>
      <c r="N321" s="14"/>
      <c r="O321" s="76"/>
    </row>
    <row r="322" spans="1:15" s="75" customFormat="1" x14ac:dyDescent="0.2">
      <c r="A322" s="18"/>
      <c r="B322" s="5"/>
      <c r="C322" s="20"/>
      <c r="D322" s="20"/>
      <c r="E322" s="16"/>
      <c r="F322" s="14"/>
      <c r="G322" s="14"/>
      <c r="H322" s="12"/>
      <c r="I322" s="12"/>
      <c r="J322" s="12"/>
      <c r="K322" s="14"/>
      <c r="L322" s="14"/>
      <c r="M322" s="14"/>
      <c r="N322" s="14"/>
      <c r="O322" s="76"/>
    </row>
    <row r="323" spans="1:15" s="75" customFormat="1" x14ac:dyDescent="0.2">
      <c r="A323" s="18"/>
      <c r="B323" s="5"/>
      <c r="C323" s="20"/>
      <c r="D323" s="20"/>
      <c r="E323" s="16"/>
      <c r="F323" s="14"/>
      <c r="G323" s="14"/>
      <c r="H323" s="12"/>
      <c r="I323" s="12"/>
      <c r="J323" s="12"/>
      <c r="K323" s="14"/>
      <c r="L323" s="14"/>
      <c r="M323" s="14"/>
      <c r="N323" s="14"/>
      <c r="O323" s="76"/>
    </row>
    <row r="324" spans="1:15" s="75" customFormat="1" x14ac:dyDescent="0.2">
      <c r="A324" s="18"/>
      <c r="B324" s="5"/>
      <c r="C324" s="20"/>
      <c r="D324" s="20"/>
      <c r="E324" s="16"/>
      <c r="F324" s="14"/>
      <c r="G324" s="14"/>
      <c r="H324" s="12"/>
      <c r="I324" s="12"/>
      <c r="J324" s="12"/>
      <c r="K324" s="14"/>
      <c r="L324" s="14"/>
      <c r="M324" s="14"/>
      <c r="N324" s="14"/>
      <c r="O324" s="76"/>
    </row>
    <row r="325" spans="1:15" s="75" customFormat="1" x14ac:dyDescent="0.2">
      <c r="A325" s="18"/>
      <c r="B325" s="5"/>
      <c r="C325" s="20"/>
      <c r="D325" s="20"/>
      <c r="E325" s="16"/>
      <c r="F325" s="14"/>
      <c r="G325" s="14"/>
      <c r="H325" s="12"/>
      <c r="I325" s="12"/>
      <c r="J325" s="12"/>
      <c r="K325" s="14"/>
      <c r="L325" s="14"/>
      <c r="M325" s="14"/>
      <c r="N325" s="14"/>
      <c r="O325" s="76"/>
    </row>
    <row r="326" spans="1:15" s="75" customFormat="1" x14ac:dyDescent="0.2">
      <c r="A326" s="18"/>
      <c r="B326" s="5"/>
      <c r="C326" s="20"/>
      <c r="D326" s="20"/>
      <c r="E326" s="16"/>
      <c r="F326" s="14"/>
      <c r="G326" s="14"/>
      <c r="H326" s="12"/>
      <c r="I326" s="12"/>
      <c r="J326" s="12"/>
      <c r="K326" s="14"/>
      <c r="L326" s="14"/>
      <c r="M326" s="14"/>
      <c r="N326" s="14"/>
      <c r="O326" s="76"/>
    </row>
    <row r="327" spans="1:15" s="75" customFormat="1" x14ac:dyDescent="0.2">
      <c r="A327" s="18"/>
      <c r="B327" s="5"/>
      <c r="C327" s="20"/>
      <c r="D327" s="20"/>
      <c r="E327" s="16"/>
      <c r="F327" s="14"/>
      <c r="G327" s="14"/>
      <c r="H327" s="12"/>
      <c r="I327" s="12"/>
      <c r="J327" s="12"/>
      <c r="K327" s="14"/>
      <c r="L327" s="14"/>
      <c r="M327" s="14"/>
      <c r="N327" s="14"/>
      <c r="O327" s="76"/>
    </row>
    <row r="328" spans="1:15" s="75" customFormat="1" x14ac:dyDescent="0.2">
      <c r="A328" s="18"/>
      <c r="B328" s="5"/>
      <c r="C328" s="20"/>
      <c r="D328" s="20"/>
      <c r="E328" s="16"/>
      <c r="F328" s="14"/>
      <c r="G328" s="14"/>
      <c r="H328" s="12"/>
      <c r="I328" s="12"/>
      <c r="J328" s="12"/>
      <c r="K328" s="14"/>
      <c r="L328" s="14"/>
      <c r="M328" s="14"/>
      <c r="N328" s="14"/>
      <c r="O328" s="76"/>
    </row>
    <row r="329" spans="1:15" s="75" customFormat="1" x14ac:dyDescent="0.2">
      <c r="A329" s="18"/>
      <c r="B329" s="5"/>
      <c r="C329" s="20"/>
      <c r="D329" s="20"/>
      <c r="E329" s="16"/>
      <c r="F329" s="14"/>
      <c r="G329" s="14"/>
      <c r="H329" s="12"/>
      <c r="I329" s="12"/>
      <c r="J329" s="12"/>
      <c r="K329" s="14"/>
      <c r="L329" s="14"/>
      <c r="M329" s="14"/>
      <c r="N329" s="14"/>
      <c r="O329" s="76"/>
    </row>
    <row r="330" spans="1:15" s="75" customFormat="1" x14ac:dyDescent="0.2">
      <c r="A330" s="18"/>
      <c r="B330" s="5"/>
      <c r="C330" s="20"/>
      <c r="D330" s="20"/>
      <c r="E330" s="16"/>
      <c r="F330" s="14"/>
      <c r="G330" s="14"/>
      <c r="H330" s="12"/>
      <c r="I330" s="12"/>
      <c r="J330" s="12"/>
      <c r="K330" s="14"/>
      <c r="L330" s="14"/>
      <c r="M330" s="14"/>
      <c r="N330" s="14"/>
      <c r="O330" s="76"/>
    </row>
    <row r="331" spans="1:15" s="75" customFormat="1" x14ac:dyDescent="0.2">
      <c r="A331" s="18"/>
      <c r="B331" s="5"/>
      <c r="C331" s="20"/>
      <c r="D331" s="20"/>
      <c r="E331" s="16"/>
      <c r="F331" s="14"/>
      <c r="G331" s="14"/>
      <c r="H331" s="12"/>
      <c r="I331" s="12"/>
      <c r="J331" s="12"/>
      <c r="K331" s="14"/>
      <c r="L331" s="14"/>
      <c r="M331" s="14"/>
      <c r="N331" s="14"/>
      <c r="O331" s="76"/>
    </row>
    <row r="332" spans="1:15" s="75" customFormat="1" x14ac:dyDescent="0.2">
      <c r="A332" s="18"/>
      <c r="B332" s="5"/>
      <c r="C332" s="20"/>
      <c r="D332" s="20"/>
      <c r="E332" s="16"/>
      <c r="F332" s="14"/>
      <c r="G332" s="14"/>
      <c r="H332" s="12"/>
      <c r="I332" s="12"/>
      <c r="J332" s="12"/>
      <c r="K332" s="14"/>
      <c r="L332" s="14"/>
      <c r="M332" s="14"/>
      <c r="N332" s="14"/>
      <c r="O332" s="76"/>
    </row>
    <row r="333" spans="1:15" s="75" customFormat="1" x14ac:dyDescent="0.2">
      <c r="A333" s="18"/>
      <c r="B333" s="5"/>
      <c r="C333" s="20"/>
      <c r="D333" s="20"/>
      <c r="E333" s="16"/>
      <c r="F333" s="14"/>
      <c r="G333" s="14"/>
      <c r="H333" s="12"/>
      <c r="I333" s="12"/>
      <c r="J333" s="12"/>
      <c r="K333" s="14"/>
      <c r="L333" s="14"/>
      <c r="M333" s="14"/>
      <c r="N333" s="14"/>
      <c r="O333" s="76"/>
    </row>
    <row r="334" spans="1:15" s="75" customFormat="1" x14ac:dyDescent="0.2">
      <c r="A334" s="18"/>
      <c r="B334" s="5"/>
      <c r="C334" s="20"/>
      <c r="D334" s="20"/>
      <c r="E334" s="16"/>
      <c r="F334" s="14"/>
      <c r="G334" s="14"/>
      <c r="H334" s="12"/>
      <c r="I334" s="12"/>
      <c r="J334" s="12"/>
      <c r="K334" s="14"/>
      <c r="L334" s="14"/>
      <c r="M334" s="14"/>
      <c r="N334" s="14"/>
      <c r="O334" s="76"/>
    </row>
    <row r="335" spans="1:15" s="75" customFormat="1" x14ac:dyDescent="0.2">
      <c r="A335" s="18"/>
      <c r="B335" s="5"/>
      <c r="C335" s="20"/>
      <c r="D335" s="20"/>
      <c r="E335" s="16"/>
      <c r="F335" s="14"/>
      <c r="G335" s="14"/>
      <c r="H335" s="12"/>
      <c r="I335" s="12"/>
      <c r="J335" s="12"/>
      <c r="K335" s="14"/>
      <c r="L335" s="14"/>
      <c r="M335" s="14"/>
      <c r="N335" s="14"/>
      <c r="O335" s="76"/>
    </row>
    <row r="336" spans="1:15" s="75" customFormat="1" x14ac:dyDescent="0.2">
      <c r="A336" s="18"/>
      <c r="B336" s="5"/>
      <c r="C336" s="20"/>
      <c r="D336" s="20"/>
      <c r="E336" s="16"/>
      <c r="F336" s="14"/>
      <c r="G336" s="14"/>
      <c r="H336" s="12"/>
      <c r="I336" s="12"/>
      <c r="J336" s="12"/>
      <c r="K336" s="14"/>
      <c r="L336" s="14"/>
      <c r="M336" s="14"/>
      <c r="N336" s="14"/>
      <c r="O336" s="76"/>
    </row>
    <row r="337" spans="1:15" s="75" customFormat="1" x14ac:dyDescent="0.2">
      <c r="A337" s="18"/>
      <c r="B337" s="5"/>
      <c r="C337" s="20"/>
      <c r="D337" s="20"/>
      <c r="E337" s="16"/>
      <c r="F337" s="14"/>
      <c r="G337" s="14"/>
      <c r="H337" s="12"/>
      <c r="I337" s="12"/>
      <c r="J337" s="12"/>
      <c r="K337" s="14"/>
      <c r="L337" s="14"/>
      <c r="M337" s="14"/>
      <c r="N337" s="14"/>
      <c r="O337" s="76"/>
    </row>
    <row r="338" spans="1:15" s="75" customFormat="1" x14ac:dyDescent="0.2">
      <c r="A338" s="18"/>
      <c r="B338" s="5"/>
      <c r="C338" s="20"/>
      <c r="D338" s="20"/>
      <c r="E338" s="16"/>
      <c r="F338" s="14"/>
      <c r="G338" s="14"/>
      <c r="H338" s="12"/>
      <c r="I338" s="12"/>
      <c r="J338" s="12"/>
      <c r="K338" s="14"/>
      <c r="L338" s="14"/>
      <c r="M338" s="14"/>
      <c r="N338" s="14"/>
      <c r="O338" s="76"/>
    </row>
    <row r="339" spans="1:15" s="75" customFormat="1" x14ac:dyDescent="0.2">
      <c r="A339" s="18"/>
      <c r="B339" s="5"/>
      <c r="C339" s="20"/>
      <c r="D339" s="20"/>
      <c r="E339" s="16"/>
      <c r="F339" s="14"/>
      <c r="G339" s="14"/>
      <c r="H339" s="12"/>
      <c r="I339" s="12"/>
      <c r="J339" s="12"/>
      <c r="K339" s="14"/>
      <c r="L339" s="14"/>
      <c r="M339" s="14"/>
      <c r="N339" s="14"/>
      <c r="O339" s="76"/>
    </row>
    <row r="340" spans="1:15" s="75" customFormat="1" x14ac:dyDescent="0.2">
      <c r="A340" s="18"/>
      <c r="B340" s="5"/>
      <c r="C340" s="20"/>
      <c r="D340" s="20"/>
      <c r="E340" s="16"/>
      <c r="F340" s="14"/>
      <c r="G340" s="14"/>
      <c r="H340" s="12"/>
      <c r="I340" s="12"/>
      <c r="J340" s="12"/>
      <c r="K340" s="14"/>
      <c r="L340" s="14"/>
      <c r="M340" s="14"/>
      <c r="N340" s="14"/>
      <c r="O340" s="76"/>
    </row>
    <row r="341" spans="1:15" s="75" customFormat="1" x14ac:dyDescent="0.2">
      <c r="A341" s="18"/>
      <c r="B341" s="5"/>
      <c r="C341" s="20"/>
      <c r="D341" s="20"/>
      <c r="E341" s="16"/>
      <c r="F341" s="14"/>
      <c r="G341" s="14"/>
      <c r="H341" s="12"/>
      <c r="I341" s="12"/>
      <c r="J341" s="12"/>
      <c r="K341" s="14"/>
      <c r="L341" s="14"/>
      <c r="M341" s="14"/>
      <c r="N341" s="14"/>
      <c r="O341" s="76"/>
    </row>
    <row r="342" spans="1:15" s="75" customFormat="1" x14ac:dyDescent="0.2">
      <c r="A342" s="18"/>
      <c r="B342" s="5"/>
      <c r="C342" s="20"/>
      <c r="D342" s="20"/>
      <c r="E342" s="16"/>
      <c r="F342" s="14"/>
      <c r="G342" s="14"/>
      <c r="H342" s="12"/>
      <c r="I342" s="12"/>
      <c r="J342" s="12"/>
      <c r="K342" s="14"/>
      <c r="L342" s="14"/>
      <c r="M342" s="14"/>
      <c r="N342" s="14"/>
      <c r="O342" s="76"/>
    </row>
    <row r="343" spans="1:15" s="75" customFormat="1" x14ac:dyDescent="0.2">
      <c r="A343" s="18"/>
      <c r="B343" s="5"/>
      <c r="C343" s="20"/>
      <c r="D343" s="20"/>
      <c r="E343" s="16"/>
      <c r="F343" s="14"/>
      <c r="G343" s="14"/>
      <c r="H343" s="12"/>
      <c r="I343" s="12"/>
      <c r="J343" s="12"/>
      <c r="K343" s="14"/>
      <c r="L343" s="14"/>
      <c r="M343" s="14"/>
      <c r="N343" s="14"/>
      <c r="O343" s="76"/>
    </row>
    <row r="344" spans="1:15" s="75" customFormat="1" x14ac:dyDescent="0.2">
      <c r="A344" s="18"/>
      <c r="B344" s="5"/>
      <c r="C344" s="20"/>
      <c r="D344" s="20"/>
      <c r="E344" s="16"/>
      <c r="F344" s="14"/>
      <c r="G344" s="14"/>
      <c r="H344" s="12"/>
      <c r="I344" s="12"/>
      <c r="J344" s="12"/>
      <c r="K344" s="14"/>
      <c r="L344" s="14"/>
      <c r="M344" s="14"/>
      <c r="N344" s="14"/>
      <c r="O344" s="76"/>
    </row>
    <row r="345" spans="1:15" s="75" customFormat="1" x14ac:dyDescent="0.2">
      <c r="A345" s="18"/>
      <c r="B345" s="5"/>
      <c r="C345" s="20"/>
      <c r="D345" s="20"/>
      <c r="E345" s="16"/>
      <c r="F345" s="14"/>
      <c r="G345" s="14"/>
      <c r="H345" s="12"/>
      <c r="I345" s="12"/>
      <c r="J345" s="12"/>
      <c r="K345" s="14"/>
      <c r="L345" s="14"/>
      <c r="M345" s="14"/>
      <c r="N345" s="14"/>
      <c r="O345" s="76"/>
    </row>
    <row r="346" spans="1:15" s="75" customFormat="1" x14ac:dyDescent="0.2">
      <c r="A346" s="18"/>
      <c r="B346" s="5"/>
      <c r="C346" s="20"/>
      <c r="D346" s="20"/>
      <c r="E346" s="16"/>
      <c r="F346" s="14"/>
      <c r="G346" s="14"/>
      <c r="H346" s="12"/>
      <c r="I346" s="12"/>
      <c r="J346" s="12"/>
      <c r="K346" s="14"/>
      <c r="L346" s="14"/>
      <c r="M346" s="14"/>
      <c r="N346" s="14"/>
      <c r="O346" s="76"/>
    </row>
    <row r="347" spans="1:15" s="75" customFormat="1" x14ac:dyDescent="0.2">
      <c r="A347" s="18"/>
      <c r="B347" s="5"/>
      <c r="C347" s="20"/>
      <c r="D347" s="20"/>
      <c r="E347" s="16"/>
      <c r="F347" s="14"/>
      <c r="G347" s="14"/>
      <c r="H347" s="12"/>
      <c r="I347" s="12"/>
      <c r="J347" s="12"/>
      <c r="K347" s="14"/>
      <c r="L347" s="14"/>
      <c r="M347" s="14"/>
      <c r="N347" s="14"/>
      <c r="O347" s="76"/>
    </row>
    <row r="348" spans="1:15" s="75" customFormat="1" x14ac:dyDescent="0.2">
      <c r="A348" s="18"/>
      <c r="B348" s="5"/>
      <c r="C348" s="20"/>
      <c r="D348" s="20"/>
      <c r="E348" s="16"/>
      <c r="F348" s="14"/>
      <c r="G348" s="14"/>
      <c r="H348" s="12"/>
      <c r="I348" s="12"/>
      <c r="J348" s="12"/>
      <c r="K348" s="14"/>
      <c r="L348" s="14"/>
      <c r="M348" s="14"/>
      <c r="N348" s="14"/>
      <c r="O348" s="76"/>
    </row>
    <row r="349" spans="1:15" s="75" customFormat="1" x14ac:dyDescent="0.2">
      <c r="A349" s="18"/>
      <c r="B349" s="5"/>
      <c r="C349" s="20"/>
      <c r="D349" s="20"/>
      <c r="E349" s="16"/>
      <c r="F349" s="14"/>
      <c r="G349" s="14"/>
      <c r="H349" s="12"/>
      <c r="I349" s="12"/>
      <c r="J349" s="12"/>
      <c r="K349" s="14"/>
      <c r="L349" s="14"/>
      <c r="M349" s="14"/>
      <c r="N349" s="14"/>
      <c r="O349" s="76"/>
    </row>
    <row r="350" spans="1:15" s="75" customFormat="1" x14ac:dyDescent="0.2">
      <c r="A350" s="18"/>
      <c r="B350" s="5"/>
      <c r="C350" s="20"/>
      <c r="D350" s="20"/>
      <c r="E350" s="16"/>
      <c r="F350" s="14"/>
      <c r="G350" s="14"/>
      <c r="H350" s="12"/>
      <c r="I350" s="12"/>
      <c r="J350" s="12"/>
      <c r="K350" s="14"/>
      <c r="L350" s="14"/>
      <c r="M350" s="14"/>
      <c r="N350" s="14"/>
      <c r="O350" s="76"/>
    </row>
    <row r="351" spans="1:15" s="75" customFormat="1" x14ac:dyDescent="0.2">
      <c r="A351" s="18"/>
      <c r="B351" s="5"/>
      <c r="C351" s="20"/>
      <c r="D351" s="20"/>
      <c r="E351" s="16"/>
      <c r="F351" s="14"/>
      <c r="G351" s="14"/>
      <c r="H351" s="12"/>
      <c r="I351" s="12"/>
      <c r="J351" s="12"/>
      <c r="K351" s="14"/>
      <c r="L351" s="14"/>
      <c r="M351" s="14"/>
      <c r="N351" s="14"/>
      <c r="O351" s="76"/>
    </row>
    <row r="352" spans="1:15" s="75" customFormat="1" x14ac:dyDescent="0.2">
      <c r="A352" s="18"/>
      <c r="B352" s="5"/>
      <c r="C352" s="20"/>
      <c r="D352" s="20"/>
      <c r="E352" s="16"/>
      <c r="F352" s="14"/>
      <c r="G352" s="14"/>
      <c r="H352" s="12"/>
      <c r="I352" s="12"/>
      <c r="J352" s="12"/>
      <c r="K352" s="14"/>
      <c r="L352" s="14"/>
      <c r="M352" s="14"/>
      <c r="N352" s="14"/>
      <c r="O352" s="76"/>
    </row>
    <row r="353" spans="1:15" s="75" customFormat="1" x14ac:dyDescent="0.2">
      <c r="A353" s="18"/>
      <c r="B353" s="5"/>
      <c r="C353" s="20"/>
      <c r="D353" s="20"/>
      <c r="E353" s="16"/>
      <c r="F353" s="14"/>
      <c r="G353" s="14"/>
      <c r="H353" s="12"/>
      <c r="I353" s="12"/>
      <c r="J353" s="12"/>
      <c r="K353" s="14"/>
      <c r="L353" s="14"/>
      <c r="M353" s="14"/>
      <c r="N353" s="14"/>
      <c r="O353" s="76"/>
    </row>
    <row r="354" spans="1:15" s="75" customFormat="1" x14ac:dyDescent="0.2">
      <c r="A354" s="18"/>
      <c r="B354" s="5"/>
      <c r="C354" s="20"/>
      <c r="D354" s="20"/>
      <c r="E354" s="16"/>
      <c r="F354" s="14"/>
      <c r="G354" s="14"/>
      <c r="H354" s="12"/>
      <c r="I354" s="12"/>
      <c r="J354" s="12"/>
      <c r="K354" s="14"/>
      <c r="L354" s="14"/>
      <c r="M354" s="14"/>
      <c r="N354" s="14"/>
      <c r="O354" s="76"/>
    </row>
    <row r="355" spans="1:15" s="75" customFormat="1" x14ac:dyDescent="0.2">
      <c r="A355" s="18"/>
      <c r="B355" s="5"/>
      <c r="C355" s="20"/>
      <c r="D355" s="20"/>
      <c r="E355" s="16"/>
      <c r="F355" s="14"/>
      <c r="G355" s="14"/>
      <c r="H355" s="12"/>
      <c r="I355" s="12"/>
      <c r="J355" s="12"/>
      <c r="K355" s="14"/>
      <c r="L355" s="14"/>
      <c r="M355" s="14"/>
      <c r="N355" s="14"/>
      <c r="O355" s="76"/>
    </row>
    <row r="356" spans="1:15" s="75" customFormat="1" x14ac:dyDescent="0.2">
      <c r="A356" s="18"/>
      <c r="B356" s="5"/>
      <c r="C356" s="20"/>
      <c r="D356" s="20"/>
      <c r="E356" s="16"/>
      <c r="F356" s="14"/>
      <c r="G356" s="14"/>
      <c r="H356" s="12"/>
      <c r="I356" s="12"/>
      <c r="J356" s="12"/>
      <c r="K356" s="14"/>
      <c r="L356" s="14"/>
      <c r="M356" s="14"/>
      <c r="N356" s="14"/>
      <c r="O356" s="76"/>
    </row>
    <row r="357" spans="1:15" s="75" customFormat="1" x14ac:dyDescent="0.2">
      <c r="A357" s="18"/>
      <c r="B357" s="5"/>
      <c r="C357" s="20"/>
      <c r="D357" s="20"/>
      <c r="E357" s="16"/>
      <c r="F357" s="14"/>
      <c r="G357" s="14"/>
      <c r="H357" s="12"/>
      <c r="I357" s="12"/>
      <c r="J357" s="12"/>
      <c r="K357" s="14"/>
      <c r="L357" s="14"/>
      <c r="M357" s="14"/>
      <c r="N357" s="14"/>
      <c r="O357" s="76"/>
    </row>
    <row r="358" spans="1:15" s="75" customFormat="1" x14ac:dyDescent="0.2">
      <c r="A358" s="18"/>
      <c r="B358" s="5"/>
      <c r="C358" s="20"/>
      <c r="D358" s="20"/>
      <c r="E358" s="16"/>
      <c r="F358" s="14"/>
      <c r="G358" s="14"/>
      <c r="H358" s="12"/>
      <c r="I358" s="12"/>
      <c r="J358" s="12"/>
      <c r="K358" s="14"/>
      <c r="L358" s="14"/>
      <c r="M358" s="14"/>
      <c r="N358" s="14"/>
      <c r="O358" s="76"/>
    </row>
    <row r="359" spans="1:15" s="75" customFormat="1" x14ac:dyDescent="0.2">
      <c r="A359" s="18"/>
      <c r="B359" s="5"/>
      <c r="C359" s="20"/>
      <c r="D359" s="20"/>
      <c r="E359" s="16"/>
      <c r="F359" s="14"/>
      <c r="G359" s="14"/>
      <c r="H359" s="12"/>
      <c r="I359" s="12"/>
      <c r="J359" s="12"/>
      <c r="K359" s="14"/>
      <c r="L359" s="14"/>
      <c r="M359" s="14"/>
      <c r="N359" s="14"/>
      <c r="O359" s="76"/>
    </row>
    <row r="360" spans="1:15" s="75" customFormat="1" x14ac:dyDescent="0.2">
      <c r="A360" s="18"/>
      <c r="B360" s="5"/>
      <c r="C360" s="20"/>
      <c r="D360" s="20"/>
      <c r="E360" s="16"/>
      <c r="F360" s="14"/>
      <c r="G360" s="14"/>
      <c r="H360" s="12"/>
      <c r="I360" s="12"/>
      <c r="J360" s="12"/>
      <c r="K360" s="14"/>
      <c r="L360" s="14"/>
      <c r="M360" s="14"/>
      <c r="N360" s="14"/>
      <c r="O360" s="76"/>
    </row>
    <row r="361" spans="1:15" s="75" customFormat="1" x14ac:dyDescent="0.2">
      <c r="A361" s="18"/>
      <c r="B361" s="5"/>
      <c r="C361" s="20"/>
      <c r="D361" s="20"/>
      <c r="E361" s="16"/>
      <c r="F361" s="14"/>
      <c r="G361" s="14"/>
      <c r="H361" s="12"/>
      <c r="I361" s="12"/>
      <c r="J361" s="12"/>
      <c r="K361" s="14"/>
      <c r="L361" s="14"/>
      <c r="M361" s="14"/>
      <c r="N361" s="14"/>
      <c r="O361" s="76"/>
    </row>
    <row r="362" spans="1:15" s="75" customFormat="1" x14ac:dyDescent="0.2">
      <c r="A362" s="18"/>
      <c r="B362" s="5"/>
      <c r="C362" s="20"/>
      <c r="D362" s="20"/>
      <c r="E362" s="16"/>
      <c r="F362" s="14"/>
      <c r="G362" s="14"/>
      <c r="H362" s="12"/>
      <c r="I362" s="12"/>
      <c r="J362" s="12"/>
      <c r="K362" s="14"/>
      <c r="L362" s="14"/>
      <c r="M362" s="14"/>
      <c r="N362" s="14"/>
      <c r="O362" s="76"/>
    </row>
    <row r="363" spans="1:15" s="75" customFormat="1" x14ac:dyDescent="0.2">
      <c r="A363" s="18"/>
      <c r="B363" s="5"/>
      <c r="C363" s="20"/>
      <c r="D363" s="20"/>
      <c r="E363" s="16"/>
      <c r="F363" s="14"/>
      <c r="G363" s="14"/>
      <c r="H363" s="12"/>
      <c r="I363" s="12"/>
      <c r="J363" s="12"/>
      <c r="K363" s="14"/>
      <c r="L363" s="14"/>
      <c r="M363" s="14"/>
      <c r="N363" s="14"/>
      <c r="O363" s="76"/>
    </row>
    <row r="364" spans="1:15" s="75" customFormat="1" x14ac:dyDescent="0.2">
      <c r="A364" s="18"/>
      <c r="B364" s="5"/>
      <c r="C364" s="20"/>
      <c r="D364" s="20"/>
      <c r="E364" s="16"/>
      <c r="F364" s="14"/>
      <c r="G364" s="14"/>
      <c r="H364" s="12"/>
      <c r="I364" s="12"/>
      <c r="J364" s="12"/>
      <c r="K364" s="14"/>
      <c r="L364" s="14"/>
      <c r="M364" s="14"/>
      <c r="N364" s="14"/>
      <c r="O364" s="76"/>
    </row>
    <row r="365" spans="1:15" s="75" customFormat="1" x14ac:dyDescent="0.2">
      <c r="A365" s="18"/>
      <c r="B365" s="5"/>
      <c r="C365" s="20"/>
      <c r="D365" s="20"/>
      <c r="E365" s="16"/>
      <c r="F365" s="14"/>
      <c r="G365" s="14"/>
      <c r="H365" s="12"/>
      <c r="I365" s="12"/>
      <c r="J365" s="12"/>
      <c r="K365" s="14"/>
      <c r="L365" s="14"/>
      <c r="M365" s="14"/>
      <c r="N365" s="14"/>
      <c r="O365" s="76"/>
    </row>
    <row r="366" spans="1:15" s="75" customFormat="1" x14ac:dyDescent="0.2">
      <c r="A366" s="18"/>
      <c r="B366" s="5"/>
      <c r="C366" s="20"/>
      <c r="D366" s="20"/>
      <c r="E366" s="16"/>
      <c r="F366" s="14"/>
      <c r="G366" s="14"/>
      <c r="H366" s="12"/>
      <c r="I366" s="12"/>
      <c r="J366" s="12"/>
      <c r="K366" s="14"/>
      <c r="L366" s="14"/>
      <c r="M366" s="14"/>
      <c r="N366" s="14"/>
      <c r="O366" s="76"/>
    </row>
    <row r="367" spans="1:15" s="75" customFormat="1" x14ac:dyDescent="0.2">
      <c r="A367" s="18"/>
      <c r="B367" s="5"/>
      <c r="C367" s="20"/>
      <c r="D367" s="20"/>
      <c r="E367" s="16"/>
      <c r="F367" s="14"/>
      <c r="G367" s="14"/>
      <c r="H367" s="12"/>
      <c r="I367" s="12"/>
      <c r="J367" s="12"/>
      <c r="K367" s="14"/>
      <c r="L367" s="14"/>
      <c r="M367" s="14"/>
      <c r="N367" s="14"/>
      <c r="O367" s="76"/>
    </row>
    <row r="368" spans="1:15" s="75" customFormat="1" x14ac:dyDescent="0.2">
      <c r="A368" s="18"/>
      <c r="B368" s="5"/>
      <c r="C368" s="20"/>
      <c r="D368" s="20"/>
      <c r="E368" s="16"/>
      <c r="F368" s="14"/>
      <c r="G368" s="14"/>
      <c r="H368" s="12"/>
      <c r="I368" s="12"/>
      <c r="J368" s="12"/>
      <c r="K368" s="14"/>
      <c r="L368" s="14"/>
      <c r="M368" s="14"/>
      <c r="N368" s="14"/>
      <c r="O368" s="76"/>
    </row>
    <row r="369" spans="1:15" s="75" customFormat="1" x14ac:dyDescent="0.2">
      <c r="A369" s="18"/>
      <c r="B369" s="5"/>
      <c r="C369" s="20"/>
      <c r="D369" s="20"/>
      <c r="E369" s="16"/>
      <c r="F369" s="14"/>
      <c r="G369" s="14"/>
      <c r="H369" s="12"/>
      <c r="I369" s="12"/>
      <c r="J369" s="12"/>
      <c r="K369" s="14"/>
      <c r="L369" s="14"/>
      <c r="M369" s="14"/>
      <c r="N369" s="14"/>
      <c r="O369" s="76"/>
    </row>
    <row r="370" spans="1:15" s="75" customFormat="1" x14ac:dyDescent="0.2">
      <c r="A370" s="18"/>
      <c r="B370" s="5"/>
      <c r="C370" s="20"/>
      <c r="D370" s="20"/>
      <c r="E370" s="16"/>
      <c r="F370" s="14"/>
      <c r="G370" s="14"/>
      <c r="H370" s="12"/>
      <c r="I370" s="12"/>
      <c r="J370" s="12"/>
      <c r="K370" s="14"/>
      <c r="L370" s="14"/>
      <c r="M370" s="14"/>
      <c r="N370" s="14"/>
      <c r="O370" s="76"/>
    </row>
    <row r="371" spans="1:15" s="75" customFormat="1" x14ac:dyDescent="0.2">
      <c r="A371" s="18"/>
      <c r="B371" s="5"/>
      <c r="C371" s="20"/>
      <c r="D371" s="20"/>
      <c r="E371" s="16"/>
      <c r="F371" s="14"/>
      <c r="G371" s="14"/>
      <c r="H371" s="12"/>
      <c r="I371" s="12"/>
      <c r="J371" s="12"/>
      <c r="K371" s="14"/>
      <c r="L371" s="14"/>
      <c r="M371" s="14"/>
      <c r="N371" s="14"/>
      <c r="O371" s="76"/>
    </row>
    <row r="372" spans="1:15" s="75" customFormat="1" x14ac:dyDescent="0.2">
      <c r="A372" s="18"/>
      <c r="B372" s="5"/>
      <c r="C372" s="20"/>
      <c r="D372" s="20"/>
      <c r="E372" s="16"/>
      <c r="F372" s="14"/>
      <c r="G372" s="14"/>
      <c r="H372" s="12"/>
      <c r="I372" s="12"/>
      <c r="J372" s="12"/>
      <c r="K372" s="14"/>
      <c r="L372" s="14"/>
      <c r="M372" s="14"/>
      <c r="N372" s="14"/>
      <c r="O372" s="76"/>
    </row>
    <row r="373" spans="1:15" s="75" customFormat="1" x14ac:dyDescent="0.2">
      <c r="A373" s="18"/>
      <c r="B373" s="5"/>
      <c r="C373" s="20"/>
      <c r="D373" s="20"/>
      <c r="E373" s="16"/>
      <c r="F373" s="14"/>
      <c r="G373" s="14"/>
      <c r="H373" s="12"/>
      <c r="I373" s="12"/>
      <c r="J373" s="12"/>
      <c r="K373" s="14"/>
      <c r="L373" s="14"/>
      <c r="M373" s="14"/>
      <c r="N373" s="14"/>
      <c r="O373" s="76"/>
    </row>
    <row r="374" spans="1:15" s="75" customFormat="1" x14ac:dyDescent="0.2">
      <c r="A374" s="18"/>
      <c r="B374" s="5"/>
      <c r="C374" s="20"/>
      <c r="D374" s="20"/>
      <c r="E374" s="16"/>
      <c r="F374" s="14"/>
      <c r="G374" s="14"/>
      <c r="H374" s="12"/>
      <c r="I374" s="12"/>
      <c r="J374" s="12"/>
      <c r="K374" s="14"/>
      <c r="L374" s="14"/>
      <c r="M374" s="14"/>
      <c r="N374" s="14"/>
      <c r="O374" s="76"/>
    </row>
    <row r="375" spans="1:15" s="75" customFormat="1" x14ac:dyDescent="0.2">
      <c r="A375" s="18"/>
      <c r="B375" s="5"/>
      <c r="C375" s="20"/>
      <c r="D375" s="20"/>
      <c r="E375" s="16"/>
      <c r="F375" s="14"/>
      <c r="G375" s="14"/>
      <c r="H375" s="12"/>
      <c r="I375" s="12"/>
      <c r="J375" s="12"/>
      <c r="K375" s="14"/>
      <c r="L375" s="14"/>
      <c r="M375" s="14"/>
      <c r="N375" s="14"/>
      <c r="O375" s="76"/>
    </row>
    <row r="376" spans="1:15" s="75" customFormat="1" x14ac:dyDescent="0.2">
      <c r="A376" s="18"/>
      <c r="B376" s="5"/>
      <c r="C376" s="20"/>
      <c r="D376" s="20"/>
      <c r="E376" s="16"/>
      <c r="F376" s="14"/>
      <c r="G376" s="14"/>
      <c r="H376" s="12"/>
      <c r="I376" s="12"/>
      <c r="J376" s="12"/>
      <c r="K376" s="14"/>
      <c r="L376" s="14"/>
      <c r="M376" s="14"/>
      <c r="N376" s="14"/>
      <c r="O376" s="76"/>
    </row>
    <row r="377" spans="1:15" s="75" customFormat="1" x14ac:dyDescent="0.2">
      <c r="A377" s="18"/>
      <c r="B377" s="5"/>
      <c r="C377" s="20"/>
      <c r="D377" s="20"/>
      <c r="E377" s="16"/>
      <c r="F377" s="14"/>
      <c r="G377" s="14"/>
      <c r="H377" s="12"/>
      <c r="I377" s="12"/>
      <c r="J377" s="12"/>
      <c r="K377" s="14"/>
      <c r="L377" s="14"/>
      <c r="M377" s="14"/>
      <c r="N377" s="14"/>
      <c r="O377" s="76"/>
    </row>
    <row r="378" spans="1:15" s="75" customFormat="1" x14ac:dyDescent="0.2">
      <c r="A378" s="18"/>
      <c r="B378" s="5"/>
      <c r="C378" s="20"/>
      <c r="D378" s="20"/>
      <c r="E378" s="16"/>
      <c r="F378" s="14"/>
      <c r="G378" s="14"/>
      <c r="H378" s="12"/>
      <c r="I378" s="12"/>
      <c r="J378" s="12"/>
      <c r="K378" s="14"/>
      <c r="L378" s="14"/>
      <c r="M378" s="14"/>
      <c r="N378" s="14"/>
      <c r="O378" s="76"/>
    </row>
    <row r="379" spans="1:15" s="75" customFormat="1" x14ac:dyDescent="0.2">
      <c r="A379" s="18"/>
      <c r="B379" s="5"/>
      <c r="C379" s="20"/>
      <c r="D379" s="20"/>
      <c r="E379" s="16"/>
      <c r="F379" s="14"/>
      <c r="G379" s="14"/>
      <c r="H379" s="12"/>
      <c r="I379" s="12"/>
      <c r="J379" s="12"/>
      <c r="K379" s="14"/>
      <c r="L379" s="14"/>
      <c r="M379" s="14"/>
      <c r="N379" s="14"/>
      <c r="O379" s="76"/>
    </row>
    <row r="380" spans="1:15" s="75" customFormat="1" x14ac:dyDescent="0.2">
      <c r="A380" s="18"/>
      <c r="B380" s="5"/>
      <c r="C380" s="20"/>
      <c r="D380" s="20"/>
      <c r="E380" s="16"/>
      <c r="F380" s="14"/>
      <c r="G380" s="14"/>
      <c r="H380" s="12"/>
      <c r="I380" s="12"/>
      <c r="J380" s="12"/>
      <c r="K380" s="14"/>
      <c r="L380" s="14"/>
      <c r="M380" s="14"/>
      <c r="N380" s="14"/>
      <c r="O380" s="76"/>
    </row>
    <row r="381" spans="1:15" s="75" customFormat="1" x14ac:dyDescent="0.2">
      <c r="A381" s="18"/>
      <c r="B381" s="5"/>
      <c r="C381" s="20"/>
      <c r="D381" s="20"/>
      <c r="E381" s="16"/>
      <c r="F381" s="14"/>
      <c r="G381" s="14"/>
      <c r="H381" s="12"/>
      <c r="I381" s="12"/>
      <c r="J381" s="12"/>
      <c r="K381" s="14"/>
      <c r="L381" s="14"/>
      <c r="M381" s="14"/>
      <c r="N381" s="14"/>
      <c r="O381" s="76"/>
    </row>
    <row r="382" spans="1:15" s="75" customFormat="1" x14ac:dyDescent="0.2">
      <c r="A382" s="18"/>
      <c r="B382" s="5"/>
      <c r="C382" s="20"/>
      <c r="D382" s="20"/>
      <c r="E382" s="16"/>
      <c r="F382" s="14"/>
      <c r="G382" s="14"/>
      <c r="H382" s="12"/>
      <c r="I382" s="12"/>
      <c r="J382" s="12"/>
      <c r="K382" s="14"/>
      <c r="L382" s="14"/>
      <c r="M382" s="14"/>
      <c r="N382" s="14"/>
      <c r="O382" s="76"/>
    </row>
    <row r="383" spans="1:15" s="75" customFormat="1" x14ac:dyDescent="0.2">
      <c r="A383" s="18"/>
      <c r="B383" s="5"/>
      <c r="C383" s="20"/>
      <c r="D383" s="20"/>
      <c r="E383" s="16"/>
      <c r="F383" s="14"/>
      <c r="G383" s="14"/>
      <c r="H383" s="12"/>
      <c r="I383" s="12"/>
      <c r="J383" s="12"/>
      <c r="K383" s="14"/>
      <c r="L383" s="14"/>
      <c r="M383" s="14"/>
      <c r="N383" s="14"/>
      <c r="O383" s="76"/>
    </row>
    <row r="384" spans="1:15" s="75" customFormat="1" x14ac:dyDescent="0.2">
      <c r="A384" s="18"/>
      <c r="B384" s="5"/>
      <c r="C384" s="20"/>
      <c r="D384" s="20"/>
      <c r="E384" s="16"/>
      <c r="F384" s="14"/>
      <c r="G384" s="14"/>
      <c r="H384" s="12"/>
      <c r="I384" s="12"/>
      <c r="J384" s="12"/>
      <c r="K384" s="14"/>
      <c r="L384" s="14"/>
      <c r="M384" s="14"/>
      <c r="N384" s="14"/>
      <c r="O384" s="76"/>
    </row>
    <row r="385" spans="1:15" s="75" customFormat="1" x14ac:dyDescent="0.2">
      <c r="A385" s="18"/>
      <c r="B385" s="5"/>
      <c r="C385" s="20"/>
      <c r="D385" s="20"/>
      <c r="E385" s="16"/>
      <c r="F385" s="14"/>
      <c r="G385" s="14"/>
      <c r="H385" s="12"/>
      <c r="I385" s="12"/>
      <c r="J385" s="12"/>
      <c r="K385" s="14"/>
      <c r="L385" s="14"/>
      <c r="M385" s="14"/>
      <c r="N385" s="14"/>
      <c r="O385" s="76"/>
    </row>
    <row r="386" spans="1:15" s="75" customFormat="1" x14ac:dyDescent="0.2">
      <c r="A386" s="18"/>
      <c r="B386" s="5"/>
      <c r="C386" s="20"/>
      <c r="D386" s="20"/>
      <c r="E386" s="16"/>
      <c r="F386" s="14"/>
      <c r="G386" s="14"/>
      <c r="H386" s="12"/>
      <c r="I386" s="12"/>
      <c r="J386" s="12"/>
      <c r="K386" s="14"/>
      <c r="L386" s="14"/>
      <c r="M386" s="14"/>
      <c r="N386" s="14"/>
      <c r="O386" s="76"/>
    </row>
    <row r="387" spans="1:15" s="75" customFormat="1" x14ac:dyDescent="0.2">
      <c r="A387" s="18"/>
      <c r="B387" s="5"/>
      <c r="C387" s="20"/>
      <c r="D387" s="20"/>
      <c r="E387" s="16"/>
      <c r="F387" s="14"/>
      <c r="G387" s="14"/>
      <c r="H387" s="12"/>
      <c r="I387" s="12"/>
      <c r="J387" s="12"/>
      <c r="K387" s="14"/>
      <c r="L387" s="14"/>
      <c r="M387" s="14"/>
      <c r="N387" s="14"/>
      <c r="O387" s="76"/>
    </row>
    <row r="388" spans="1:15" s="75" customFormat="1" x14ac:dyDescent="0.2">
      <c r="A388" s="18"/>
      <c r="B388" s="5"/>
      <c r="C388" s="20"/>
      <c r="D388" s="20"/>
      <c r="E388" s="16"/>
      <c r="F388" s="14"/>
      <c r="G388" s="14"/>
      <c r="H388" s="12"/>
      <c r="I388" s="12"/>
      <c r="J388" s="12"/>
      <c r="K388" s="14"/>
      <c r="L388" s="14"/>
      <c r="M388" s="14"/>
      <c r="N388" s="14"/>
      <c r="O388" s="76"/>
    </row>
    <row r="389" spans="1:15" s="75" customFormat="1" x14ac:dyDescent="0.2">
      <c r="A389" s="18"/>
      <c r="B389" s="5"/>
      <c r="C389" s="20"/>
      <c r="D389" s="20"/>
      <c r="E389" s="16"/>
      <c r="F389" s="14"/>
      <c r="G389" s="14"/>
      <c r="H389" s="12"/>
      <c r="I389" s="12"/>
      <c r="J389" s="12"/>
      <c r="K389" s="14"/>
      <c r="L389" s="14"/>
      <c r="M389" s="14"/>
      <c r="N389" s="14"/>
      <c r="O389" s="76"/>
    </row>
    <row r="390" spans="1:15" s="75" customFormat="1" x14ac:dyDescent="0.2">
      <c r="A390" s="18"/>
      <c r="B390" s="5"/>
      <c r="C390" s="20"/>
      <c r="D390" s="20"/>
      <c r="E390" s="16"/>
      <c r="F390" s="14"/>
      <c r="G390" s="14"/>
      <c r="H390" s="12"/>
      <c r="I390" s="12"/>
      <c r="J390" s="12"/>
      <c r="K390" s="14"/>
      <c r="L390" s="14"/>
      <c r="M390" s="14"/>
      <c r="N390" s="14"/>
      <c r="O390" s="76"/>
    </row>
    <row r="391" spans="1:15" s="75" customFormat="1" x14ac:dyDescent="0.2">
      <c r="A391" s="18"/>
      <c r="B391" s="5"/>
      <c r="C391" s="20"/>
      <c r="D391" s="20"/>
      <c r="E391" s="16"/>
      <c r="F391" s="14"/>
      <c r="G391" s="14"/>
      <c r="H391" s="12"/>
      <c r="I391" s="12"/>
      <c r="J391" s="12"/>
      <c r="K391" s="14"/>
      <c r="L391" s="14"/>
      <c r="M391" s="14"/>
      <c r="N391" s="14"/>
      <c r="O391" s="76"/>
    </row>
    <row r="392" spans="1:15" s="75" customFormat="1" x14ac:dyDescent="0.2">
      <c r="A392" s="18"/>
      <c r="B392" s="5"/>
      <c r="C392" s="20"/>
      <c r="D392" s="20"/>
      <c r="E392" s="16"/>
      <c r="F392" s="14"/>
      <c r="G392" s="14"/>
      <c r="H392" s="12"/>
      <c r="I392" s="12"/>
      <c r="J392" s="12"/>
      <c r="K392" s="14"/>
      <c r="L392" s="14"/>
      <c r="M392" s="14"/>
      <c r="N392" s="14"/>
      <c r="O392" s="76"/>
    </row>
    <row r="393" spans="1:15" s="75" customFormat="1" x14ac:dyDescent="0.2">
      <c r="A393" s="18"/>
      <c r="B393" s="5"/>
      <c r="C393" s="20"/>
      <c r="D393" s="20"/>
      <c r="E393" s="16"/>
      <c r="F393" s="14"/>
      <c r="G393" s="14"/>
      <c r="H393" s="12"/>
      <c r="I393" s="12"/>
      <c r="J393" s="12"/>
      <c r="K393" s="14"/>
      <c r="L393" s="14"/>
      <c r="M393" s="14"/>
      <c r="N393" s="14"/>
      <c r="O393" s="76"/>
    </row>
    <row r="394" spans="1:15" s="75" customFormat="1" x14ac:dyDescent="0.2">
      <c r="A394" s="18"/>
      <c r="B394" s="5"/>
      <c r="C394" s="20"/>
      <c r="D394" s="20"/>
      <c r="E394" s="16"/>
      <c r="F394" s="14"/>
      <c r="G394" s="14"/>
      <c r="H394" s="12"/>
      <c r="I394" s="12"/>
      <c r="J394" s="12"/>
      <c r="K394" s="14"/>
      <c r="L394" s="14"/>
      <c r="M394" s="14"/>
      <c r="N394" s="14"/>
      <c r="O394" s="76"/>
    </row>
    <row r="395" spans="1:15" s="75" customFormat="1" x14ac:dyDescent="0.2">
      <c r="A395" s="18"/>
      <c r="B395" s="5"/>
      <c r="C395" s="20"/>
      <c r="D395" s="20"/>
      <c r="E395" s="16"/>
      <c r="F395" s="14"/>
      <c r="G395" s="14"/>
      <c r="H395" s="12"/>
      <c r="I395" s="12"/>
      <c r="J395" s="12"/>
      <c r="K395" s="14"/>
      <c r="L395" s="14"/>
      <c r="M395" s="14"/>
      <c r="N395" s="14"/>
      <c r="O395" s="76"/>
    </row>
    <row r="396" spans="1:15" s="75" customFormat="1" x14ac:dyDescent="0.2">
      <c r="A396" s="18"/>
      <c r="B396" s="5"/>
      <c r="C396" s="20"/>
      <c r="D396" s="20"/>
      <c r="E396" s="16"/>
      <c r="F396" s="14"/>
      <c r="G396" s="14"/>
      <c r="H396" s="12"/>
      <c r="I396" s="12"/>
      <c r="J396" s="12"/>
      <c r="K396" s="14"/>
      <c r="L396" s="14"/>
      <c r="M396" s="14"/>
      <c r="N396" s="14"/>
      <c r="O396" s="76"/>
    </row>
    <row r="397" spans="1:15" s="75" customFormat="1" x14ac:dyDescent="0.2">
      <c r="A397" s="18"/>
      <c r="B397" s="5"/>
      <c r="C397" s="20"/>
      <c r="D397" s="20"/>
      <c r="E397" s="16"/>
      <c r="F397" s="14"/>
      <c r="G397" s="14"/>
      <c r="H397" s="12"/>
      <c r="I397" s="12"/>
      <c r="J397" s="12"/>
      <c r="K397" s="14"/>
      <c r="L397" s="14"/>
      <c r="M397" s="14"/>
      <c r="N397" s="14"/>
      <c r="O397" s="76"/>
    </row>
    <row r="398" spans="1:15" s="75" customFormat="1" x14ac:dyDescent="0.2">
      <c r="A398" s="18"/>
      <c r="B398" s="5"/>
      <c r="C398" s="20"/>
      <c r="D398" s="20"/>
      <c r="E398" s="16"/>
      <c r="F398" s="14"/>
      <c r="G398" s="14"/>
      <c r="H398" s="12"/>
      <c r="I398" s="12"/>
      <c r="J398" s="12"/>
      <c r="K398" s="14"/>
      <c r="L398" s="14"/>
      <c r="M398" s="14"/>
      <c r="N398" s="14"/>
      <c r="O398" s="76"/>
    </row>
    <row r="399" spans="1:15" s="75" customFormat="1" x14ac:dyDescent="0.2">
      <c r="A399" s="18"/>
      <c r="B399" s="5"/>
      <c r="C399" s="20"/>
      <c r="D399" s="20"/>
      <c r="E399" s="16"/>
      <c r="F399" s="14"/>
      <c r="G399" s="14"/>
      <c r="H399" s="12"/>
      <c r="I399" s="12"/>
      <c r="J399" s="12"/>
      <c r="K399" s="14"/>
      <c r="L399" s="14"/>
      <c r="M399" s="14"/>
      <c r="N399" s="14"/>
      <c r="O399" s="76"/>
    </row>
    <row r="400" spans="1:15" s="75" customFormat="1" x14ac:dyDescent="0.2">
      <c r="A400" s="18"/>
      <c r="B400" s="5"/>
      <c r="C400" s="20"/>
      <c r="D400" s="20"/>
      <c r="E400" s="16"/>
      <c r="F400" s="14"/>
      <c r="G400" s="14"/>
      <c r="H400" s="12"/>
      <c r="I400" s="12"/>
      <c r="J400" s="12"/>
      <c r="K400" s="14"/>
      <c r="L400" s="14"/>
      <c r="M400" s="14"/>
      <c r="N400" s="14"/>
      <c r="O400" s="76"/>
    </row>
    <row r="401" spans="1:15" s="75" customFormat="1" x14ac:dyDescent="0.2">
      <c r="A401" s="18"/>
      <c r="B401" s="5"/>
      <c r="C401" s="20"/>
      <c r="D401" s="20"/>
      <c r="E401" s="16"/>
      <c r="F401" s="14"/>
      <c r="G401" s="14"/>
      <c r="H401" s="12"/>
      <c r="I401" s="12"/>
      <c r="J401" s="12"/>
      <c r="K401" s="14"/>
      <c r="L401" s="14"/>
      <c r="M401" s="14"/>
      <c r="N401" s="14"/>
      <c r="O401" s="76"/>
    </row>
    <row r="402" spans="1:15" s="75" customFormat="1" x14ac:dyDescent="0.2">
      <c r="A402" s="18"/>
      <c r="B402" s="5"/>
      <c r="C402" s="20"/>
      <c r="D402" s="20"/>
      <c r="E402" s="16"/>
      <c r="F402" s="14"/>
      <c r="G402" s="14"/>
      <c r="H402" s="12"/>
      <c r="I402" s="12"/>
      <c r="J402" s="12"/>
      <c r="K402" s="14"/>
      <c r="L402" s="14"/>
      <c r="M402" s="14"/>
      <c r="N402" s="14"/>
      <c r="O402" s="76"/>
    </row>
    <row r="403" spans="1:15" s="75" customFormat="1" x14ac:dyDescent="0.2">
      <c r="A403" s="18"/>
      <c r="B403" s="5"/>
      <c r="C403" s="20"/>
      <c r="D403" s="20"/>
      <c r="E403" s="16"/>
      <c r="F403" s="14"/>
      <c r="G403" s="14"/>
      <c r="H403" s="12"/>
      <c r="I403" s="12"/>
      <c r="J403" s="12"/>
      <c r="K403" s="14"/>
      <c r="L403" s="14"/>
      <c r="M403" s="14"/>
      <c r="N403" s="14"/>
      <c r="O403" s="76"/>
    </row>
    <row r="404" spans="1:15" s="75" customFormat="1" x14ac:dyDescent="0.2">
      <c r="A404" s="18"/>
      <c r="B404" s="5"/>
      <c r="C404" s="20"/>
      <c r="D404" s="20"/>
      <c r="E404" s="16"/>
      <c r="F404" s="14"/>
      <c r="G404" s="14"/>
      <c r="H404" s="12"/>
      <c r="I404" s="12"/>
      <c r="J404" s="12"/>
      <c r="K404" s="14"/>
      <c r="L404" s="14"/>
      <c r="M404" s="14"/>
      <c r="N404" s="14"/>
      <c r="O404" s="76"/>
    </row>
    <row r="405" spans="1:15" s="75" customFormat="1" x14ac:dyDescent="0.2">
      <c r="A405" s="18"/>
      <c r="B405" s="5"/>
      <c r="C405" s="20"/>
      <c r="D405" s="20"/>
      <c r="E405" s="16"/>
      <c r="F405" s="14"/>
      <c r="G405" s="14"/>
      <c r="H405" s="12"/>
      <c r="I405" s="12"/>
      <c r="J405" s="12"/>
      <c r="K405" s="14"/>
      <c r="L405" s="14"/>
      <c r="M405" s="14"/>
      <c r="N405" s="14"/>
      <c r="O405" s="76"/>
    </row>
    <row r="406" spans="1:15" s="75" customFormat="1" x14ac:dyDescent="0.2">
      <c r="A406" s="18"/>
      <c r="B406" s="5"/>
      <c r="C406" s="20"/>
      <c r="D406" s="20"/>
      <c r="E406" s="16"/>
      <c r="F406" s="14"/>
      <c r="G406" s="14"/>
      <c r="H406" s="12"/>
      <c r="I406" s="12"/>
      <c r="J406" s="12"/>
      <c r="K406" s="14"/>
      <c r="L406" s="14"/>
      <c r="M406" s="14"/>
      <c r="N406" s="14"/>
      <c r="O406" s="76"/>
    </row>
    <row r="407" spans="1:15" s="75" customFormat="1" x14ac:dyDescent="0.2">
      <c r="A407" s="18"/>
      <c r="B407" s="5"/>
      <c r="C407" s="20"/>
      <c r="D407" s="20"/>
      <c r="E407" s="16"/>
      <c r="F407" s="14"/>
      <c r="G407" s="14"/>
      <c r="H407" s="12"/>
      <c r="I407" s="12"/>
      <c r="J407" s="12"/>
      <c r="K407" s="14"/>
      <c r="L407" s="14"/>
      <c r="M407" s="14"/>
      <c r="N407" s="14"/>
      <c r="O407" s="76"/>
    </row>
    <row r="408" spans="1:15" s="75" customFormat="1" x14ac:dyDescent="0.2">
      <c r="A408" s="18"/>
      <c r="B408" s="5"/>
      <c r="C408" s="20"/>
      <c r="D408" s="20"/>
      <c r="E408" s="16"/>
      <c r="F408" s="14"/>
      <c r="G408" s="14"/>
      <c r="H408" s="12"/>
      <c r="I408" s="12"/>
      <c r="J408" s="12"/>
      <c r="K408" s="14"/>
      <c r="L408" s="14"/>
      <c r="M408" s="14"/>
      <c r="N408" s="14"/>
      <c r="O408" s="76"/>
    </row>
    <row r="409" spans="1:15" s="75" customFormat="1" x14ac:dyDescent="0.2">
      <c r="A409" s="18"/>
      <c r="B409" s="5"/>
      <c r="C409" s="20"/>
      <c r="D409" s="20"/>
      <c r="E409" s="16"/>
      <c r="F409" s="14"/>
      <c r="G409" s="14"/>
      <c r="H409" s="12"/>
      <c r="I409" s="12"/>
      <c r="J409" s="12"/>
      <c r="K409" s="14"/>
      <c r="L409" s="14"/>
      <c r="M409" s="14"/>
      <c r="N409" s="14"/>
      <c r="O409" s="76"/>
    </row>
    <row r="410" spans="1:15" s="75" customFormat="1" x14ac:dyDescent="0.2">
      <c r="A410" s="18"/>
      <c r="B410" s="5"/>
      <c r="C410" s="20"/>
      <c r="D410" s="20"/>
      <c r="E410" s="16"/>
      <c r="F410" s="14"/>
      <c r="G410" s="14"/>
      <c r="H410" s="12"/>
      <c r="I410" s="12"/>
      <c r="J410" s="12"/>
      <c r="K410" s="14"/>
      <c r="L410" s="14"/>
      <c r="M410" s="14"/>
      <c r="N410" s="14"/>
      <c r="O410" s="76"/>
    </row>
    <row r="411" spans="1:15" s="75" customFormat="1" x14ac:dyDescent="0.2">
      <c r="A411" s="18"/>
      <c r="B411" s="5"/>
      <c r="C411" s="20"/>
      <c r="D411" s="20"/>
      <c r="E411" s="16"/>
      <c r="F411" s="14"/>
      <c r="G411" s="14"/>
      <c r="H411" s="12"/>
      <c r="I411" s="12"/>
      <c r="J411" s="12"/>
      <c r="K411" s="14"/>
      <c r="L411" s="14"/>
      <c r="M411" s="14"/>
      <c r="N411" s="14"/>
      <c r="O411" s="76"/>
    </row>
    <row r="412" spans="1:15" s="75" customFormat="1" x14ac:dyDescent="0.2">
      <c r="A412" s="18"/>
      <c r="B412" s="5"/>
      <c r="C412" s="20"/>
      <c r="D412" s="20"/>
      <c r="E412" s="16"/>
      <c r="F412" s="14"/>
      <c r="G412" s="14"/>
      <c r="H412" s="12"/>
      <c r="I412" s="12"/>
      <c r="J412" s="12"/>
      <c r="K412" s="14"/>
      <c r="L412" s="14"/>
      <c r="M412" s="14"/>
      <c r="N412" s="14"/>
      <c r="O412" s="76"/>
    </row>
    <row r="413" spans="1:15" s="75" customFormat="1" x14ac:dyDescent="0.2">
      <c r="A413" s="18"/>
      <c r="B413" s="5"/>
      <c r="C413" s="20"/>
      <c r="D413" s="20"/>
      <c r="E413" s="16"/>
      <c r="F413" s="14"/>
      <c r="G413" s="14"/>
      <c r="H413" s="12"/>
      <c r="I413" s="12"/>
      <c r="J413" s="12"/>
      <c r="K413" s="14"/>
      <c r="L413" s="14"/>
      <c r="M413" s="14"/>
      <c r="N413" s="14"/>
      <c r="O413" s="76"/>
    </row>
    <row r="414" spans="1:15" s="75" customFormat="1" x14ac:dyDescent="0.2">
      <c r="A414" s="18"/>
      <c r="B414" s="5"/>
      <c r="C414" s="20"/>
      <c r="D414" s="20"/>
      <c r="E414" s="16"/>
      <c r="F414" s="14"/>
      <c r="G414" s="14"/>
      <c r="H414" s="12"/>
      <c r="I414" s="12"/>
      <c r="J414" s="12"/>
      <c r="K414" s="14"/>
      <c r="L414" s="14"/>
      <c r="M414" s="14"/>
      <c r="N414" s="14"/>
      <c r="O414" s="76"/>
    </row>
    <row r="415" spans="1:15" s="75" customFormat="1" x14ac:dyDescent="0.2">
      <c r="A415" s="18"/>
      <c r="B415" s="5"/>
      <c r="C415" s="20"/>
      <c r="D415" s="20"/>
      <c r="E415" s="16"/>
      <c r="F415" s="14"/>
      <c r="G415" s="14"/>
      <c r="H415" s="12"/>
      <c r="I415" s="12"/>
      <c r="J415" s="12"/>
      <c r="K415" s="14"/>
      <c r="L415" s="14"/>
      <c r="M415" s="14"/>
      <c r="N415" s="14"/>
      <c r="O415" s="76"/>
    </row>
    <row r="416" spans="1:15" s="75" customFormat="1" x14ac:dyDescent="0.2">
      <c r="A416" s="18"/>
      <c r="B416" s="5"/>
      <c r="C416" s="20"/>
      <c r="D416" s="20"/>
      <c r="E416" s="16"/>
      <c r="F416" s="14"/>
      <c r="G416" s="14"/>
      <c r="H416" s="12"/>
      <c r="I416" s="12"/>
      <c r="J416" s="12"/>
      <c r="K416" s="14"/>
      <c r="L416" s="14"/>
      <c r="M416" s="14"/>
      <c r="N416" s="14"/>
      <c r="O416" s="76"/>
    </row>
    <row r="417" spans="1:15" s="75" customFormat="1" x14ac:dyDescent="0.2">
      <c r="A417" s="18"/>
      <c r="B417" s="5"/>
      <c r="C417" s="20"/>
      <c r="D417" s="20"/>
      <c r="E417" s="16"/>
      <c r="F417" s="14"/>
      <c r="G417" s="14"/>
      <c r="H417" s="12"/>
      <c r="I417" s="12"/>
      <c r="J417" s="12"/>
      <c r="K417" s="14"/>
      <c r="L417" s="14"/>
      <c r="M417" s="14"/>
      <c r="N417" s="14"/>
      <c r="O417" s="76"/>
    </row>
    <row r="418" spans="1:15" s="75" customFormat="1" x14ac:dyDescent="0.2">
      <c r="A418" s="18"/>
      <c r="B418" s="5"/>
      <c r="C418" s="20"/>
      <c r="D418" s="20"/>
      <c r="E418" s="16"/>
      <c r="F418" s="14"/>
      <c r="G418" s="14"/>
      <c r="H418" s="12"/>
      <c r="I418" s="12"/>
      <c r="J418" s="12"/>
      <c r="K418" s="14"/>
      <c r="L418" s="14"/>
      <c r="M418" s="14"/>
      <c r="N418" s="14"/>
      <c r="O418" s="76"/>
    </row>
    <row r="419" spans="1:15" s="75" customFormat="1" x14ac:dyDescent="0.2">
      <c r="A419" s="18"/>
      <c r="B419" s="5"/>
      <c r="C419" s="20"/>
      <c r="D419" s="20"/>
      <c r="E419" s="16"/>
      <c r="F419" s="14"/>
      <c r="G419" s="14"/>
      <c r="H419" s="12"/>
      <c r="I419" s="12"/>
      <c r="J419" s="12"/>
      <c r="K419" s="14"/>
      <c r="L419" s="14"/>
      <c r="M419" s="14"/>
      <c r="N419" s="14"/>
      <c r="O419" s="76"/>
    </row>
    <row r="420" spans="1:15" s="75" customFormat="1" x14ac:dyDescent="0.2">
      <c r="A420" s="18"/>
      <c r="B420" s="5"/>
      <c r="C420" s="20"/>
      <c r="D420" s="20"/>
      <c r="E420" s="16"/>
      <c r="F420" s="14"/>
      <c r="G420" s="14"/>
      <c r="H420" s="12"/>
      <c r="I420" s="12"/>
      <c r="J420" s="12"/>
      <c r="K420" s="14"/>
      <c r="L420" s="14"/>
      <c r="M420" s="14"/>
      <c r="N420" s="14"/>
      <c r="O420" s="76"/>
    </row>
    <row r="421" spans="1:15" s="75" customFormat="1" x14ac:dyDescent="0.2">
      <c r="A421" s="18"/>
      <c r="B421" s="5"/>
      <c r="C421" s="20"/>
      <c r="D421" s="20"/>
      <c r="E421" s="16"/>
      <c r="F421" s="14"/>
      <c r="G421" s="14"/>
      <c r="H421" s="12"/>
      <c r="I421" s="12"/>
      <c r="J421" s="12"/>
      <c r="K421" s="14"/>
      <c r="L421" s="14"/>
      <c r="M421" s="14"/>
      <c r="N421" s="14"/>
      <c r="O421" s="76"/>
    </row>
    <row r="422" spans="1:15" s="75" customFormat="1" x14ac:dyDescent="0.2">
      <c r="A422" s="18"/>
      <c r="B422" s="5"/>
      <c r="C422" s="20"/>
      <c r="D422" s="20"/>
      <c r="E422" s="16"/>
      <c r="F422" s="14"/>
      <c r="G422" s="14"/>
      <c r="H422" s="12"/>
      <c r="I422" s="12"/>
      <c r="J422" s="12"/>
      <c r="K422" s="14"/>
      <c r="L422" s="14"/>
      <c r="M422" s="14"/>
      <c r="N422" s="14"/>
      <c r="O422" s="76"/>
    </row>
    <row r="423" spans="1:15" s="75" customFormat="1" x14ac:dyDescent="0.2">
      <c r="A423" s="18"/>
      <c r="B423" s="5"/>
      <c r="C423" s="20"/>
      <c r="D423" s="20"/>
      <c r="E423" s="16"/>
      <c r="F423" s="14"/>
      <c r="G423" s="14"/>
      <c r="H423" s="12"/>
      <c r="I423" s="12"/>
      <c r="J423" s="12"/>
      <c r="K423" s="14"/>
      <c r="L423" s="14"/>
      <c r="M423" s="14"/>
      <c r="N423" s="14"/>
      <c r="O423" s="76"/>
    </row>
    <row r="424" spans="1:15" s="75" customFormat="1" x14ac:dyDescent="0.2">
      <c r="A424" s="18"/>
      <c r="B424" s="5"/>
      <c r="C424" s="20"/>
      <c r="D424" s="20"/>
      <c r="E424" s="16"/>
      <c r="F424" s="14"/>
      <c r="G424" s="14"/>
      <c r="H424" s="12"/>
      <c r="I424" s="12"/>
      <c r="J424" s="12"/>
      <c r="K424" s="14"/>
      <c r="L424" s="14"/>
      <c r="M424" s="14"/>
      <c r="N424" s="14"/>
      <c r="O424" s="76"/>
    </row>
    <row r="425" spans="1:15" s="75" customFormat="1" x14ac:dyDescent="0.2">
      <c r="A425" s="18"/>
      <c r="B425" s="5"/>
      <c r="C425" s="20"/>
      <c r="D425" s="20"/>
      <c r="E425" s="16"/>
      <c r="F425" s="14"/>
      <c r="G425" s="14"/>
      <c r="H425" s="12"/>
      <c r="I425" s="12"/>
      <c r="J425" s="12"/>
      <c r="K425" s="14"/>
      <c r="L425" s="14"/>
      <c r="M425" s="14"/>
      <c r="N425" s="14"/>
      <c r="O425" s="76"/>
    </row>
    <row r="426" spans="1:15" s="75" customFormat="1" x14ac:dyDescent="0.2">
      <c r="A426" s="18"/>
      <c r="B426" s="5"/>
      <c r="C426" s="20"/>
      <c r="D426" s="20"/>
      <c r="E426" s="16"/>
      <c r="F426" s="14"/>
      <c r="G426" s="14"/>
      <c r="H426" s="12"/>
      <c r="I426" s="12"/>
      <c r="J426" s="12"/>
      <c r="K426" s="14"/>
      <c r="L426" s="14"/>
      <c r="M426" s="14"/>
      <c r="N426" s="14"/>
      <c r="O426" s="76"/>
    </row>
    <row r="427" spans="1:15" s="75" customFormat="1" x14ac:dyDescent="0.2">
      <c r="A427" s="18"/>
      <c r="B427" s="5"/>
      <c r="C427" s="20"/>
      <c r="D427" s="20"/>
      <c r="E427" s="16"/>
      <c r="F427" s="14"/>
      <c r="G427" s="14"/>
      <c r="H427" s="12"/>
      <c r="I427" s="12"/>
      <c r="J427" s="12"/>
      <c r="K427" s="14"/>
      <c r="L427" s="14"/>
      <c r="M427" s="14"/>
      <c r="N427" s="14"/>
      <c r="O427" s="76"/>
    </row>
    <row r="428" spans="1:15" s="75" customFormat="1" x14ac:dyDescent="0.2">
      <c r="A428" s="18"/>
      <c r="B428" s="5"/>
      <c r="C428" s="20"/>
      <c r="D428" s="20"/>
      <c r="E428" s="16"/>
      <c r="F428" s="14"/>
      <c r="G428" s="14"/>
      <c r="H428" s="12"/>
      <c r="I428" s="12"/>
      <c r="J428" s="12"/>
      <c r="K428" s="14"/>
      <c r="L428" s="14"/>
      <c r="M428" s="14"/>
      <c r="N428" s="14"/>
      <c r="O428" s="76"/>
    </row>
    <row r="429" spans="1:15" s="75" customFormat="1" x14ac:dyDescent="0.2">
      <c r="A429" s="18"/>
      <c r="B429" s="5"/>
      <c r="C429" s="20"/>
      <c r="D429" s="20"/>
      <c r="E429" s="16"/>
      <c r="F429" s="14"/>
      <c r="G429" s="14"/>
      <c r="H429" s="12"/>
      <c r="I429" s="12"/>
      <c r="J429" s="12"/>
      <c r="K429" s="14"/>
      <c r="L429" s="14"/>
      <c r="M429" s="14"/>
      <c r="N429" s="14"/>
      <c r="O429" s="76"/>
    </row>
    <row r="430" spans="1:15" s="75" customFormat="1" x14ac:dyDescent="0.2">
      <c r="A430" s="18"/>
      <c r="B430" s="5"/>
      <c r="C430" s="20"/>
      <c r="D430" s="20"/>
      <c r="E430" s="16"/>
      <c r="F430" s="14"/>
      <c r="G430" s="14"/>
      <c r="H430" s="12"/>
      <c r="I430" s="12"/>
      <c r="J430" s="12"/>
      <c r="K430" s="14"/>
      <c r="L430" s="14"/>
      <c r="M430" s="14"/>
      <c r="N430" s="14"/>
      <c r="O430" s="76"/>
    </row>
    <row r="431" spans="1:15" s="75" customFormat="1" x14ac:dyDescent="0.2">
      <c r="A431" s="18"/>
      <c r="B431" s="5"/>
      <c r="C431" s="20"/>
      <c r="D431" s="20"/>
      <c r="E431" s="16"/>
      <c r="F431" s="14"/>
      <c r="G431" s="14"/>
      <c r="H431" s="12"/>
      <c r="I431" s="12"/>
      <c r="J431" s="12"/>
      <c r="K431" s="14"/>
      <c r="L431" s="14"/>
      <c r="M431" s="14"/>
      <c r="N431" s="14"/>
      <c r="O431" s="76"/>
    </row>
    <row r="432" spans="1:15" s="75" customFormat="1" x14ac:dyDescent="0.2">
      <c r="A432" s="18"/>
      <c r="B432" s="5"/>
      <c r="C432" s="20"/>
      <c r="D432" s="20"/>
      <c r="E432" s="16"/>
      <c r="F432" s="14"/>
      <c r="G432" s="14"/>
      <c r="H432" s="12"/>
      <c r="I432" s="12"/>
      <c r="J432" s="12"/>
      <c r="K432" s="14"/>
      <c r="L432" s="14"/>
      <c r="M432" s="14"/>
      <c r="N432" s="14"/>
      <c r="O432" s="76"/>
    </row>
    <row r="433" spans="1:15" s="75" customFormat="1" x14ac:dyDescent="0.2">
      <c r="A433" s="18"/>
      <c r="B433" s="5"/>
      <c r="C433" s="20"/>
      <c r="D433" s="20"/>
      <c r="E433" s="16"/>
      <c r="F433" s="14"/>
      <c r="G433" s="14"/>
      <c r="H433" s="12"/>
      <c r="I433" s="12"/>
      <c r="J433" s="12"/>
      <c r="K433" s="14"/>
      <c r="L433" s="14"/>
      <c r="M433" s="14"/>
      <c r="N433" s="14"/>
      <c r="O433" s="76"/>
    </row>
    <row r="434" spans="1:15" s="75" customFormat="1" x14ac:dyDescent="0.2">
      <c r="A434" s="18"/>
      <c r="B434" s="5"/>
      <c r="C434" s="20"/>
      <c r="D434" s="20"/>
      <c r="E434" s="16"/>
      <c r="F434" s="14"/>
      <c r="G434" s="14"/>
      <c r="H434" s="12"/>
      <c r="I434" s="12"/>
      <c r="J434" s="12"/>
      <c r="K434" s="14"/>
      <c r="L434" s="14"/>
      <c r="M434" s="14"/>
      <c r="N434" s="14"/>
      <c r="O434" s="76"/>
    </row>
    <row r="435" spans="1:15" s="75" customFormat="1" x14ac:dyDescent="0.2">
      <c r="A435" s="18"/>
      <c r="B435" s="5"/>
      <c r="C435" s="20"/>
      <c r="D435" s="20"/>
      <c r="E435" s="16"/>
      <c r="F435" s="14"/>
      <c r="G435" s="14"/>
      <c r="H435" s="12"/>
      <c r="I435" s="12"/>
      <c r="J435" s="12"/>
      <c r="K435" s="14"/>
      <c r="L435" s="14"/>
      <c r="M435" s="14"/>
      <c r="N435" s="14"/>
      <c r="O435" s="76"/>
    </row>
    <row r="436" spans="1:15" s="75" customFormat="1" x14ac:dyDescent="0.2">
      <c r="A436" s="18"/>
      <c r="B436" s="5"/>
      <c r="C436" s="20"/>
      <c r="D436" s="20"/>
      <c r="E436" s="16"/>
      <c r="F436" s="14"/>
      <c r="G436" s="14"/>
      <c r="H436" s="12"/>
      <c r="I436" s="12"/>
      <c r="J436" s="12"/>
      <c r="K436" s="14"/>
      <c r="L436" s="14"/>
      <c r="M436" s="14"/>
      <c r="N436" s="14"/>
      <c r="O436" s="76"/>
    </row>
    <row r="437" spans="1:15" s="75" customFormat="1" x14ac:dyDescent="0.2">
      <c r="A437" s="18"/>
      <c r="B437" s="5"/>
      <c r="C437" s="20"/>
      <c r="D437" s="20"/>
      <c r="E437" s="16"/>
      <c r="F437" s="14"/>
      <c r="G437" s="14"/>
      <c r="H437" s="12"/>
      <c r="I437" s="12"/>
      <c r="J437" s="12"/>
      <c r="K437" s="14"/>
      <c r="L437" s="14"/>
      <c r="M437" s="14"/>
      <c r="N437" s="14"/>
      <c r="O437" s="76"/>
    </row>
    <row r="438" spans="1:15" s="75" customFormat="1" x14ac:dyDescent="0.2">
      <c r="A438" s="18"/>
      <c r="B438" s="5"/>
      <c r="C438" s="20"/>
      <c r="D438" s="20"/>
      <c r="E438" s="16"/>
      <c r="F438" s="14"/>
      <c r="G438" s="14"/>
      <c r="H438" s="12"/>
      <c r="I438" s="12"/>
      <c r="J438" s="12"/>
      <c r="K438" s="14"/>
      <c r="L438" s="14"/>
      <c r="M438" s="14"/>
      <c r="N438" s="14"/>
      <c r="O438" s="76"/>
    </row>
    <row r="439" spans="1:15" s="75" customFormat="1" x14ac:dyDescent="0.2">
      <c r="A439" s="18"/>
      <c r="B439" s="5"/>
      <c r="C439" s="20"/>
      <c r="D439" s="20"/>
      <c r="E439" s="16"/>
      <c r="F439" s="14"/>
      <c r="G439" s="14"/>
      <c r="H439" s="12"/>
      <c r="I439" s="12"/>
      <c r="J439" s="12"/>
      <c r="K439" s="14"/>
      <c r="L439" s="14"/>
      <c r="M439" s="14"/>
      <c r="N439" s="14"/>
      <c r="O439" s="76"/>
    </row>
    <row r="440" spans="1:15" s="75" customFormat="1" x14ac:dyDescent="0.2">
      <c r="A440" s="18"/>
      <c r="B440" s="5"/>
      <c r="C440" s="20"/>
      <c r="D440" s="20"/>
      <c r="E440" s="16"/>
      <c r="F440" s="14"/>
      <c r="G440" s="14"/>
      <c r="H440" s="12"/>
      <c r="I440" s="12"/>
      <c r="J440" s="12"/>
      <c r="K440" s="14"/>
      <c r="L440" s="14"/>
      <c r="M440" s="14"/>
      <c r="N440" s="14"/>
      <c r="O440" s="76"/>
    </row>
    <row r="441" spans="1:15" s="75" customFormat="1" x14ac:dyDescent="0.2">
      <c r="A441" s="18"/>
      <c r="B441" s="5"/>
      <c r="C441" s="20"/>
      <c r="D441" s="20"/>
      <c r="E441" s="16"/>
      <c r="F441" s="14"/>
      <c r="G441" s="14"/>
      <c r="H441" s="12"/>
      <c r="I441" s="12"/>
      <c r="J441" s="12"/>
      <c r="K441" s="14"/>
      <c r="L441" s="14"/>
      <c r="M441" s="14"/>
      <c r="N441" s="14"/>
      <c r="O441" s="76"/>
    </row>
    <row r="442" spans="1:15" s="75" customFormat="1" x14ac:dyDescent="0.2">
      <c r="A442" s="18"/>
      <c r="B442" s="5"/>
      <c r="C442" s="20"/>
      <c r="D442" s="20"/>
      <c r="E442" s="16"/>
      <c r="F442" s="14"/>
      <c r="G442" s="14"/>
      <c r="H442" s="12"/>
      <c r="I442" s="12"/>
      <c r="J442" s="12"/>
      <c r="K442" s="14"/>
      <c r="L442" s="14"/>
      <c r="M442" s="14"/>
      <c r="N442" s="14"/>
      <c r="O442" s="76"/>
    </row>
    <row r="443" spans="1:15" s="75" customFormat="1" x14ac:dyDescent="0.2">
      <c r="A443" s="18"/>
      <c r="B443" s="5"/>
      <c r="C443" s="20"/>
      <c r="D443" s="20"/>
      <c r="E443" s="16"/>
      <c r="F443" s="14"/>
      <c r="G443" s="14"/>
      <c r="H443" s="12"/>
      <c r="I443" s="12"/>
      <c r="J443" s="12"/>
      <c r="K443" s="14"/>
      <c r="L443" s="14"/>
      <c r="M443" s="14"/>
      <c r="N443" s="14"/>
      <c r="O443" s="76"/>
    </row>
    <row r="444" spans="1:15" s="75" customFormat="1" x14ac:dyDescent="0.2">
      <c r="A444" s="18"/>
      <c r="B444" s="5"/>
      <c r="C444" s="20"/>
      <c r="D444" s="20"/>
      <c r="E444" s="16"/>
      <c r="F444" s="14"/>
      <c r="G444" s="14"/>
      <c r="H444" s="12"/>
      <c r="I444" s="12"/>
      <c r="J444" s="12"/>
      <c r="K444" s="14"/>
      <c r="L444" s="14"/>
      <c r="M444" s="14"/>
      <c r="N444" s="14"/>
      <c r="O444" s="76"/>
    </row>
    <row r="445" spans="1:15" s="75" customFormat="1" x14ac:dyDescent="0.2">
      <c r="A445" s="18"/>
      <c r="B445" s="5"/>
      <c r="C445" s="20"/>
      <c r="D445" s="20"/>
      <c r="E445" s="16"/>
      <c r="F445" s="14"/>
      <c r="G445" s="14"/>
      <c r="H445" s="12"/>
      <c r="I445" s="12"/>
      <c r="J445" s="12"/>
      <c r="K445" s="14"/>
      <c r="L445" s="14"/>
      <c r="M445" s="14"/>
      <c r="N445" s="14"/>
      <c r="O445" s="76"/>
    </row>
    <row r="446" spans="1:15" s="75" customFormat="1" x14ac:dyDescent="0.2">
      <c r="A446" s="18"/>
      <c r="B446" s="5"/>
      <c r="C446" s="20"/>
      <c r="D446" s="20"/>
      <c r="E446" s="16"/>
      <c r="F446" s="14"/>
      <c r="G446" s="14"/>
      <c r="H446" s="12"/>
      <c r="I446" s="12"/>
      <c r="J446" s="12"/>
      <c r="K446" s="14"/>
      <c r="L446" s="14"/>
      <c r="M446" s="14"/>
      <c r="N446" s="14"/>
      <c r="O446" s="76"/>
    </row>
    <row r="447" spans="1:15" s="75" customFormat="1" x14ac:dyDescent="0.2">
      <c r="A447" s="18"/>
      <c r="B447" s="5"/>
      <c r="C447" s="20"/>
      <c r="D447" s="20"/>
      <c r="E447" s="16"/>
      <c r="F447" s="14"/>
      <c r="G447" s="14"/>
      <c r="H447" s="12"/>
      <c r="I447" s="12"/>
      <c r="J447" s="12"/>
      <c r="K447" s="14"/>
      <c r="L447" s="14"/>
      <c r="M447" s="14"/>
      <c r="N447" s="14"/>
      <c r="O447" s="76"/>
    </row>
    <row r="448" spans="1:15" s="75" customFormat="1" x14ac:dyDescent="0.2">
      <c r="A448" s="18"/>
      <c r="B448" s="5"/>
      <c r="C448" s="20"/>
      <c r="D448" s="20"/>
      <c r="E448" s="16"/>
      <c r="F448" s="14"/>
      <c r="G448" s="14"/>
      <c r="H448" s="12"/>
      <c r="I448" s="12"/>
      <c r="J448" s="12"/>
      <c r="K448" s="14"/>
      <c r="L448" s="14"/>
      <c r="M448" s="14"/>
      <c r="N448" s="14"/>
      <c r="O448" s="76"/>
    </row>
    <row r="449" spans="1:15" s="75" customFormat="1" x14ac:dyDescent="0.2">
      <c r="A449" s="18"/>
      <c r="B449" s="5"/>
      <c r="C449" s="20"/>
      <c r="D449" s="20"/>
      <c r="E449" s="16"/>
      <c r="F449" s="14"/>
      <c r="G449" s="14"/>
      <c r="H449" s="12"/>
      <c r="I449" s="12"/>
      <c r="J449" s="12"/>
      <c r="K449" s="14"/>
      <c r="L449" s="14"/>
      <c r="M449" s="14"/>
      <c r="N449" s="14"/>
      <c r="O449" s="76"/>
    </row>
    <row r="450" spans="1:15" s="75" customFormat="1" x14ac:dyDescent="0.2">
      <c r="A450" s="18"/>
      <c r="B450" s="5"/>
      <c r="C450" s="20"/>
      <c r="D450" s="20"/>
      <c r="E450" s="16"/>
      <c r="F450" s="14"/>
      <c r="G450" s="14"/>
      <c r="H450" s="12"/>
      <c r="I450" s="12"/>
      <c r="J450" s="12"/>
      <c r="K450" s="14"/>
      <c r="L450" s="14"/>
      <c r="M450" s="14"/>
      <c r="N450" s="14"/>
      <c r="O450" s="76"/>
    </row>
    <row r="451" spans="1:15" s="75" customFormat="1" x14ac:dyDescent="0.2">
      <c r="A451" s="18"/>
      <c r="B451" s="5"/>
      <c r="C451" s="20"/>
      <c r="D451" s="20"/>
      <c r="E451" s="16"/>
      <c r="F451" s="14"/>
      <c r="G451" s="14"/>
      <c r="H451" s="12"/>
      <c r="I451" s="12"/>
      <c r="J451" s="12"/>
      <c r="K451" s="14"/>
      <c r="L451" s="14"/>
      <c r="M451" s="14"/>
      <c r="N451" s="14"/>
      <c r="O451" s="76"/>
    </row>
    <row r="452" spans="1:15" s="75" customFormat="1" x14ac:dyDescent="0.2">
      <c r="A452" s="18"/>
      <c r="B452" s="5"/>
      <c r="C452" s="20"/>
      <c r="D452" s="20"/>
      <c r="E452" s="16"/>
      <c r="F452" s="14"/>
      <c r="G452" s="14"/>
      <c r="H452" s="12"/>
      <c r="I452" s="12"/>
      <c r="J452" s="12"/>
      <c r="K452" s="14"/>
      <c r="L452" s="14"/>
      <c r="M452" s="14"/>
      <c r="N452" s="14"/>
      <c r="O452" s="76"/>
    </row>
    <row r="453" spans="1:15" s="75" customFormat="1" x14ac:dyDescent="0.2">
      <c r="A453" s="18"/>
      <c r="B453" s="5"/>
      <c r="C453" s="20"/>
      <c r="D453" s="20"/>
      <c r="E453" s="16"/>
      <c r="F453" s="14"/>
      <c r="G453" s="14"/>
      <c r="H453" s="12"/>
      <c r="I453" s="12"/>
      <c r="J453" s="12"/>
      <c r="K453" s="14"/>
      <c r="L453" s="14"/>
      <c r="M453" s="14"/>
      <c r="N453" s="14"/>
      <c r="O453" s="76"/>
    </row>
    <row r="454" spans="1:15" s="75" customFormat="1" x14ac:dyDescent="0.2">
      <c r="A454" s="18"/>
      <c r="B454" s="5"/>
      <c r="C454" s="20"/>
      <c r="D454" s="20"/>
      <c r="E454" s="16"/>
      <c r="F454" s="14"/>
      <c r="G454" s="14"/>
      <c r="H454" s="12"/>
      <c r="I454" s="12"/>
      <c r="J454" s="12"/>
      <c r="K454" s="14"/>
      <c r="L454" s="14"/>
      <c r="M454" s="14"/>
      <c r="N454" s="14"/>
      <c r="O454" s="76"/>
    </row>
    <row r="455" spans="1:15" s="75" customFormat="1" x14ac:dyDescent="0.2">
      <c r="A455" s="18"/>
      <c r="B455" s="5"/>
      <c r="C455" s="20"/>
      <c r="D455" s="20"/>
      <c r="E455" s="16"/>
      <c r="F455" s="14"/>
      <c r="G455" s="14"/>
      <c r="H455" s="12"/>
      <c r="I455" s="12"/>
      <c r="J455" s="12"/>
      <c r="K455" s="14"/>
      <c r="L455" s="14"/>
      <c r="M455" s="14"/>
      <c r="N455" s="14"/>
      <c r="O455" s="76"/>
    </row>
    <row r="456" spans="1:15" s="75" customFormat="1" x14ac:dyDescent="0.2">
      <c r="A456" s="18"/>
      <c r="B456" s="5"/>
      <c r="C456" s="20"/>
      <c r="D456" s="20"/>
      <c r="E456" s="16"/>
      <c r="F456" s="14"/>
      <c r="G456" s="14"/>
      <c r="H456" s="12"/>
      <c r="I456" s="12"/>
      <c r="J456" s="12"/>
      <c r="K456" s="14"/>
      <c r="L456" s="14"/>
      <c r="M456" s="14"/>
      <c r="N456" s="14"/>
      <c r="O456" s="76"/>
    </row>
    <row r="457" spans="1:15" s="75" customFormat="1" x14ac:dyDescent="0.2">
      <c r="A457" s="18"/>
      <c r="B457" s="5"/>
      <c r="C457" s="20"/>
      <c r="D457" s="20"/>
      <c r="E457" s="16"/>
      <c r="F457" s="14"/>
      <c r="G457" s="14"/>
      <c r="H457" s="12"/>
      <c r="I457" s="12"/>
      <c r="J457" s="12"/>
      <c r="K457" s="14"/>
      <c r="L457" s="14"/>
      <c r="M457" s="14"/>
      <c r="N457" s="14"/>
      <c r="O457" s="76"/>
    </row>
    <row r="458" spans="1:15" s="75" customFormat="1" x14ac:dyDescent="0.2">
      <c r="A458" s="18"/>
      <c r="B458" s="5"/>
      <c r="C458" s="20"/>
      <c r="D458" s="20"/>
      <c r="E458" s="16"/>
      <c r="F458" s="14"/>
      <c r="G458" s="14"/>
      <c r="H458" s="12"/>
      <c r="I458" s="12"/>
      <c r="J458" s="12"/>
      <c r="K458" s="14"/>
      <c r="L458" s="14"/>
      <c r="M458" s="14"/>
      <c r="N458" s="14"/>
      <c r="O458" s="76"/>
    </row>
    <row r="459" spans="1:15" s="75" customFormat="1" x14ac:dyDescent="0.2">
      <c r="A459" s="18"/>
      <c r="B459" s="5"/>
      <c r="C459" s="20"/>
      <c r="D459" s="20"/>
      <c r="E459" s="16"/>
      <c r="F459" s="14"/>
      <c r="G459" s="14"/>
      <c r="H459" s="12"/>
      <c r="I459" s="12"/>
      <c r="J459" s="12"/>
      <c r="K459" s="14"/>
      <c r="L459" s="14"/>
      <c r="M459" s="14"/>
      <c r="N459" s="14"/>
      <c r="O459" s="76"/>
    </row>
    <row r="460" spans="1:15" s="75" customFormat="1" x14ac:dyDescent="0.2">
      <c r="A460" s="18"/>
      <c r="B460" s="5"/>
      <c r="C460" s="20"/>
      <c r="D460" s="20"/>
      <c r="E460" s="16"/>
      <c r="F460" s="14"/>
      <c r="G460" s="14"/>
      <c r="H460" s="12"/>
      <c r="I460" s="12"/>
      <c r="J460" s="12"/>
      <c r="K460" s="14"/>
      <c r="L460" s="14"/>
      <c r="M460" s="14"/>
      <c r="N460" s="14"/>
      <c r="O460" s="76"/>
    </row>
    <row r="461" spans="1:15" s="75" customFormat="1" x14ac:dyDescent="0.2">
      <c r="A461" s="18"/>
      <c r="B461" s="5"/>
      <c r="C461" s="20"/>
      <c r="D461" s="20"/>
      <c r="E461" s="16"/>
      <c r="F461" s="14"/>
      <c r="G461" s="14"/>
      <c r="H461" s="12"/>
      <c r="I461" s="12"/>
      <c r="J461" s="12"/>
      <c r="K461" s="14"/>
      <c r="L461" s="14"/>
      <c r="M461" s="14"/>
      <c r="N461" s="14"/>
      <c r="O461" s="76"/>
    </row>
    <row r="462" spans="1:15" s="75" customFormat="1" x14ac:dyDescent="0.2">
      <c r="A462" s="18"/>
      <c r="B462" s="5"/>
      <c r="C462" s="20"/>
      <c r="D462" s="20"/>
      <c r="E462" s="16"/>
      <c r="F462" s="14"/>
      <c r="G462" s="14"/>
      <c r="H462" s="12"/>
      <c r="I462" s="12"/>
      <c r="J462" s="12"/>
      <c r="K462" s="14"/>
      <c r="L462" s="14"/>
      <c r="M462" s="14"/>
      <c r="N462" s="14"/>
      <c r="O462" s="76"/>
    </row>
    <row r="463" spans="1:15" s="75" customFormat="1" x14ac:dyDescent="0.2">
      <c r="A463" s="18"/>
      <c r="B463" s="5"/>
      <c r="C463" s="20"/>
      <c r="D463" s="20"/>
      <c r="E463" s="16"/>
      <c r="F463" s="14"/>
      <c r="G463" s="14"/>
      <c r="H463" s="12"/>
      <c r="I463" s="12"/>
      <c r="J463" s="12"/>
      <c r="K463" s="14"/>
      <c r="L463" s="14"/>
      <c r="M463" s="14"/>
      <c r="N463" s="14"/>
      <c r="O463" s="76"/>
    </row>
    <row r="464" spans="1:15" s="75" customFormat="1" x14ac:dyDescent="0.2">
      <c r="A464" s="18"/>
      <c r="B464" s="5"/>
      <c r="C464" s="20"/>
      <c r="D464" s="20"/>
      <c r="E464" s="16"/>
      <c r="F464" s="14"/>
      <c r="G464" s="14"/>
      <c r="H464" s="12"/>
      <c r="I464" s="12"/>
      <c r="J464" s="12"/>
      <c r="K464" s="14"/>
      <c r="L464" s="14"/>
      <c r="M464" s="14"/>
      <c r="N464" s="14"/>
      <c r="O464" s="76"/>
    </row>
    <row r="465" spans="1:15" s="75" customFormat="1" x14ac:dyDescent="0.2">
      <c r="A465" s="18"/>
      <c r="B465" s="5"/>
      <c r="C465" s="20"/>
      <c r="D465" s="20"/>
      <c r="E465" s="16"/>
      <c r="F465" s="14"/>
      <c r="G465" s="14"/>
      <c r="H465" s="12"/>
      <c r="I465" s="12"/>
      <c r="J465" s="12"/>
      <c r="K465" s="14"/>
      <c r="L465" s="14"/>
      <c r="M465" s="14"/>
      <c r="N465" s="14"/>
      <c r="O465" s="76"/>
    </row>
    <row r="466" spans="1:15" s="75" customFormat="1" x14ac:dyDescent="0.2">
      <c r="A466" s="18"/>
      <c r="B466" s="5"/>
      <c r="C466" s="20"/>
      <c r="D466" s="20"/>
      <c r="E466" s="16"/>
      <c r="F466" s="14"/>
      <c r="G466" s="14"/>
      <c r="H466" s="12"/>
      <c r="I466" s="12"/>
      <c r="J466" s="12"/>
      <c r="K466" s="14"/>
      <c r="L466" s="14"/>
      <c r="M466" s="14"/>
      <c r="N466" s="14"/>
      <c r="O466" s="76"/>
    </row>
    <row r="467" spans="1:15" s="75" customFormat="1" x14ac:dyDescent="0.2">
      <c r="A467" s="18"/>
      <c r="B467" s="5"/>
      <c r="C467" s="20"/>
      <c r="D467" s="20"/>
      <c r="E467" s="16"/>
      <c r="F467" s="14"/>
      <c r="G467" s="14"/>
      <c r="H467" s="12"/>
      <c r="I467" s="12"/>
      <c r="J467" s="12"/>
      <c r="K467" s="14"/>
      <c r="L467" s="14"/>
      <c r="M467" s="14"/>
      <c r="N467" s="14"/>
      <c r="O467" s="76"/>
    </row>
    <row r="468" spans="1:15" s="75" customFormat="1" x14ac:dyDescent="0.2">
      <c r="A468" s="18"/>
      <c r="B468" s="5"/>
      <c r="C468" s="20"/>
      <c r="D468" s="20"/>
      <c r="E468" s="16"/>
      <c r="F468" s="14"/>
      <c r="G468" s="14"/>
      <c r="H468" s="12"/>
      <c r="I468" s="12"/>
      <c r="J468" s="12"/>
      <c r="K468" s="14"/>
      <c r="L468" s="14"/>
      <c r="M468" s="14"/>
      <c r="N468" s="14"/>
      <c r="O468" s="76"/>
    </row>
    <row r="469" spans="1:15" s="75" customFormat="1" x14ac:dyDescent="0.2">
      <c r="A469" s="18"/>
      <c r="B469" s="5"/>
      <c r="C469" s="20"/>
      <c r="D469" s="20"/>
      <c r="E469" s="16"/>
      <c r="F469" s="14"/>
      <c r="G469" s="14"/>
      <c r="H469" s="12"/>
      <c r="I469" s="12"/>
      <c r="J469" s="12"/>
      <c r="K469" s="14"/>
      <c r="L469" s="14"/>
      <c r="M469" s="14"/>
      <c r="N469" s="14"/>
      <c r="O469" s="76"/>
    </row>
    <row r="470" spans="1:15" s="75" customFormat="1" x14ac:dyDescent="0.2">
      <c r="A470" s="18"/>
      <c r="B470" s="5"/>
      <c r="C470" s="20"/>
      <c r="D470" s="20"/>
      <c r="E470" s="16"/>
      <c r="F470" s="14"/>
      <c r="G470" s="14"/>
      <c r="H470" s="12"/>
      <c r="I470" s="12"/>
      <c r="J470" s="12"/>
      <c r="K470" s="14"/>
      <c r="L470" s="14"/>
      <c r="M470" s="14"/>
      <c r="N470" s="14"/>
      <c r="O470" s="76"/>
    </row>
    <row r="471" spans="1:15" s="75" customFormat="1" x14ac:dyDescent="0.2">
      <c r="A471" s="18"/>
      <c r="B471" s="5"/>
      <c r="C471" s="20"/>
      <c r="D471" s="20"/>
      <c r="E471" s="16"/>
      <c r="F471" s="14"/>
      <c r="G471" s="14"/>
      <c r="H471" s="12"/>
      <c r="I471" s="12"/>
      <c r="J471" s="12"/>
      <c r="K471" s="14"/>
      <c r="L471" s="14"/>
      <c r="M471" s="14"/>
      <c r="N471" s="14"/>
      <c r="O471" s="76"/>
    </row>
    <row r="472" spans="1:15" s="75" customFormat="1" x14ac:dyDescent="0.2">
      <c r="A472" s="18"/>
      <c r="B472" s="5"/>
      <c r="C472" s="20"/>
      <c r="D472" s="20"/>
      <c r="E472" s="16"/>
      <c r="F472" s="14"/>
      <c r="G472" s="14"/>
      <c r="H472" s="12"/>
      <c r="I472" s="12"/>
      <c r="J472" s="12"/>
      <c r="K472" s="14"/>
      <c r="L472" s="14"/>
      <c r="M472" s="14"/>
      <c r="N472" s="14"/>
      <c r="O472" s="76"/>
    </row>
    <row r="473" spans="1:15" s="75" customFormat="1" x14ac:dyDescent="0.2">
      <c r="A473" s="18"/>
      <c r="B473" s="5"/>
      <c r="C473" s="20"/>
      <c r="D473" s="20"/>
      <c r="E473" s="16"/>
      <c r="F473" s="14"/>
      <c r="G473" s="14"/>
      <c r="H473" s="12"/>
      <c r="I473" s="12"/>
      <c r="J473" s="12"/>
      <c r="K473" s="14"/>
      <c r="L473" s="14"/>
      <c r="M473" s="14"/>
      <c r="N473" s="14"/>
      <c r="O473" s="76"/>
    </row>
    <row r="474" spans="1:15" s="75" customFormat="1" x14ac:dyDescent="0.2">
      <c r="A474" s="18"/>
      <c r="B474" s="5"/>
      <c r="C474" s="20"/>
      <c r="D474" s="20"/>
      <c r="E474" s="16"/>
      <c r="F474" s="14"/>
      <c r="G474" s="14"/>
      <c r="H474" s="12"/>
      <c r="I474" s="12"/>
      <c r="J474" s="12"/>
      <c r="K474" s="14"/>
      <c r="L474" s="14"/>
      <c r="M474" s="14"/>
      <c r="N474" s="14"/>
      <c r="O474" s="76"/>
    </row>
    <row r="475" spans="1:15" s="75" customFormat="1" x14ac:dyDescent="0.2">
      <c r="A475" s="18"/>
      <c r="B475" s="5"/>
      <c r="C475" s="20"/>
      <c r="D475" s="20"/>
      <c r="E475" s="16"/>
      <c r="F475" s="14"/>
      <c r="G475" s="14"/>
      <c r="H475" s="12"/>
      <c r="I475" s="12"/>
      <c r="J475" s="12"/>
      <c r="K475" s="14"/>
      <c r="L475" s="14"/>
      <c r="M475" s="14"/>
      <c r="N475" s="14"/>
      <c r="O475" s="76"/>
    </row>
    <row r="476" spans="1:15" s="75" customFormat="1" x14ac:dyDescent="0.2">
      <c r="A476" s="18"/>
      <c r="B476" s="5"/>
      <c r="C476" s="20"/>
      <c r="D476" s="20"/>
      <c r="E476" s="16"/>
      <c r="F476" s="14"/>
      <c r="G476" s="14"/>
      <c r="H476" s="12"/>
      <c r="I476" s="12"/>
      <c r="J476" s="12"/>
      <c r="K476" s="14"/>
      <c r="L476" s="14"/>
      <c r="M476" s="14"/>
      <c r="N476" s="14"/>
      <c r="O476" s="76"/>
    </row>
    <row r="477" spans="1:15" s="75" customFormat="1" x14ac:dyDescent="0.2">
      <c r="A477" s="18"/>
      <c r="B477" s="5"/>
      <c r="C477" s="20"/>
      <c r="D477" s="20"/>
      <c r="E477" s="16"/>
      <c r="F477" s="14"/>
      <c r="G477" s="14"/>
      <c r="H477" s="12"/>
      <c r="I477" s="12"/>
      <c r="J477" s="12"/>
      <c r="K477" s="14"/>
      <c r="L477" s="14"/>
      <c r="M477" s="14"/>
      <c r="N477" s="14"/>
      <c r="O477" s="76"/>
    </row>
    <row r="478" spans="1:15" s="75" customFormat="1" x14ac:dyDescent="0.2">
      <c r="A478" s="18"/>
      <c r="B478" s="5"/>
      <c r="C478" s="20"/>
      <c r="D478" s="20"/>
      <c r="E478" s="16"/>
      <c r="F478" s="14"/>
      <c r="G478" s="14"/>
      <c r="H478" s="12"/>
      <c r="I478" s="12"/>
      <c r="J478" s="12"/>
      <c r="K478" s="14"/>
      <c r="L478" s="14"/>
      <c r="M478" s="14"/>
      <c r="N478" s="14"/>
      <c r="O478" s="76"/>
    </row>
    <row r="479" spans="1:15" s="75" customFormat="1" x14ac:dyDescent="0.2">
      <c r="A479" s="18"/>
      <c r="B479" s="5"/>
      <c r="C479" s="20"/>
      <c r="D479" s="20"/>
      <c r="E479" s="16"/>
      <c r="F479" s="14"/>
      <c r="G479" s="14"/>
      <c r="H479" s="12"/>
      <c r="I479" s="12"/>
      <c r="J479" s="12"/>
      <c r="K479" s="14"/>
      <c r="L479" s="14"/>
      <c r="M479" s="14"/>
      <c r="N479" s="14"/>
      <c r="O479" s="76"/>
    </row>
    <row r="480" spans="1:15" s="75" customFormat="1" x14ac:dyDescent="0.2">
      <c r="A480" s="18"/>
      <c r="B480" s="5"/>
      <c r="C480" s="20"/>
      <c r="D480" s="20"/>
      <c r="E480" s="16"/>
      <c r="F480" s="14"/>
      <c r="G480" s="14"/>
      <c r="H480" s="12"/>
      <c r="I480" s="12"/>
      <c r="J480" s="12"/>
      <c r="K480" s="14"/>
      <c r="L480" s="14"/>
      <c r="M480" s="14"/>
      <c r="N480" s="14"/>
      <c r="O480" s="76"/>
    </row>
    <row r="481" spans="1:15" s="75" customFormat="1" x14ac:dyDescent="0.2">
      <c r="A481" s="18"/>
      <c r="B481" s="5"/>
      <c r="C481" s="20"/>
      <c r="D481" s="20"/>
      <c r="E481" s="16"/>
      <c r="F481" s="14"/>
      <c r="G481" s="14"/>
      <c r="H481" s="12"/>
      <c r="I481" s="12"/>
      <c r="J481" s="12"/>
      <c r="K481" s="14"/>
      <c r="L481" s="14"/>
      <c r="M481" s="14"/>
      <c r="N481" s="14"/>
      <c r="O481" s="76"/>
    </row>
    <row r="482" spans="1:15" s="75" customFormat="1" x14ac:dyDescent="0.2">
      <c r="A482" s="18"/>
      <c r="B482" s="5"/>
      <c r="C482" s="20"/>
      <c r="D482" s="20"/>
      <c r="E482" s="16"/>
      <c r="F482" s="14"/>
      <c r="G482" s="14"/>
      <c r="H482" s="12"/>
      <c r="I482" s="12"/>
      <c r="J482" s="12"/>
      <c r="K482" s="14"/>
      <c r="L482" s="14"/>
      <c r="M482" s="14"/>
      <c r="N482" s="14"/>
      <c r="O482" s="76"/>
    </row>
    <row r="483" spans="1:15" s="75" customFormat="1" x14ac:dyDescent="0.2">
      <c r="A483" s="18"/>
      <c r="B483" s="5"/>
      <c r="C483" s="20"/>
      <c r="D483" s="20"/>
      <c r="E483" s="16"/>
      <c r="F483" s="14"/>
      <c r="G483" s="14"/>
      <c r="H483" s="12"/>
      <c r="I483" s="12"/>
      <c r="J483" s="12"/>
      <c r="K483" s="14"/>
      <c r="L483" s="14"/>
      <c r="M483" s="14"/>
      <c r="N483" s="14"/>
      <c r="O483" s="76"/>
    </row>
    <row r="484" spans="1:15" s="75" customFormat="1" x14ac:dyDescent="0.2">
      <c r="A484" s="18"/>
      <c r="B484" s="5"/>
      <c r="C484" s="20"/>
      <c r="D484" s="20"/>
      <c r="E484" s="16"/>
      <c r="F484" s="14"/>
      <c r="G484" s="14"/>
      <c r="H484" s="12"/>
      <c r="I484" s="12"/>
      <c r="J484" s="12"/>
      <c r="K484" s="14"/>
      <c r="L484" s="14"/>
      <c r="M484" s="14"/>
      <c r="N484" s="14"/>
      <c r="O484" s="76"/>
    </row>
    <row r="485" spans="1:15" s="75" customFormat="1" x14ac:dyDescent="0.2">
      <c r="A485" s="18"/>
      <c r="B485" s="5"/>
      <c r="C485" s="20"/>
      <c r="D485" s="20"/>
      <c r="E485" s="16"/>
      <c r="F485" s="14"/>
      <c r="G485" s="14"/>
      <c r="H485" s="12"/>
      <c r="I485" s="12"/>
      <c r="J485" s="12"/>
      <c r="K485" s="14"/>
      <c r="L485" s="14"/>
      <c r="M485" s="14"/>
      <c r="N485" s="14"/>
      <c r="O485" s="76"/>
    </row>
    <row r="486" spans="1:15" s="75" customFormat="1" x14ac:dyDescent="0.2">
      <c r="A486" s="18"/>
      <c r="B486" s="5"/>
      <c r="C486" s="20"/>
      <c r="D486" s="20"/>
      <c r="E486" s="16"/>
      <c r="F486" s="14"/>
      <c r="G486" s="14"/>
      <c r="H486" s="12"/>
      <c r="I486" s="12"/>
      <c r="J486" s="12"/>
      <c r="K486" s="14"/>
      <c r="L486" s="14"/>
      <c r="M486" s="14"/>
      <c r="N486" s="14"/>
      <c r="O486" s="76"/>
    </row>
    <row r="487" spans="1:15" s="75" customFormat="1" x14ac:dyDescent="0.2">
      <c r="A487" s="18"/>
      <c r="B487" s="5"/>
      <c r="C487" s="20"/>
      <c r="D487" s="20"/>
      <c r="E487" s="16"/>
      <c r="F487" s="14"/>
      <c r="G487" s="14"/>
      <c r="H487" s="12"/>
      <c r="I487" s="12"/>
      <c r="J487" s="12"/>
      <c r="K487" s="14"/>
      <c r="L487" s="14"/>
      <c r="M487" s="14"/>
      <c r="N487" s="14"/>
      <c r="O487" s="76"/>
    </row>
    <row r="488" spans="1:15" s="75" customFormat="1" x14ac:dyDescent="0.2">
      <c r="A488" s="18"/>
      <c r="B488" s="5"/>
      <c r="C488" s="20"/>
      <c r="D488" s="20"/>
      <c r="E488" s="16"/>
      <c r="F488" s="14"/>
      <c r="G488" s="14"/>
      <c r="H488" s="12"/>
      <c r="I488" s="12"/>
      <c r="J488" s="12"/>
      <c r="K488" s="14"/>
      <c r="L488" s="14"/>
      <c r="M488" s="14"/>
      <c r="N488" s="14"/>
      <c r="O488" s="76"/>
    </row>
    <row r="489" spans="1:15" s="75" customFormat="1" x14ac:dyDescent="0.2">
      <c r="A489" s="18"/>
      <c r="B489" s="5"/>
      <c r="C489" s="20"/>
      <c r="D489" s="20"/>
      <c r="E489" s="16"/>
      <c r="F489" s="14"/>
      <c r="G489" s="14"/>
      <c r="H489" s="12"/>
      <c r="I489" s="12"/>
      <c r="J489" s="12"/>
      <c r="K489" s="14"/>
      <c r="L489" s="14"/>
      <c r="M489" s="14"/>
      <c r="N489" s="14"/>
      <c r="O489" s="76"/>
    </row>
    <row r="490" spans="1:15" s="75" customFormat="1" x14ac:dyDescent="0.2">
      <c r="A490" s="18"/>
      <c r="B490" s="5"/>
      <c r="C490" s="20"/>
      <c r="D490" s="20"/>
      <c r="E490" s="16"/>
      <c r="F490" s="14"/>
      <c r="G490" s="14"/>
      <c r="H490" s="12"/>
      <c r="I490" s="12"/>
      <c r="J490" s="12"/>
      <c r="K490" s="14"/>
      <c r="L490" s="14"/>
      <c r="M490" s="14"/>
      <c r="N490" s="14"/>
      <c r="O490" s="76"/>
    </row>
    <row r="491" spans="1:15" s="75" customFormat="1" x14ac:dyDescent="0.2">
      <c r="A491" s="18"/>
      <c r="B491" s="5"/>
      <c r="C491" s="20"/>
      <c r="D491" s="20"/>
      <c r="E491" s="16"/>
      <c r="F491" s="14"/>
      <c r="G491" s="14"/>
      <c r="H491" s="12"/>
      <c r="I491" s="12"/>
      <c r="J491" s="12"/>
      <c r="K491" s="14"/>
      <c r="L491" s="14"/>
      <c r="M491" s="14"/>
      <c r="N491" s="14"/>
      <c r="O491" s="76"/>
    </row>
    <row r="492" spans="1:15" s="75" customFormat="1" x14ac:dyDescent="0.2">
      <c r="A492" s="18"/>
      <c r="B492" s="5"/>
      <c r="C492" s="20"/>
      <c r="D492" s="20"/>
      <c r="E492" s="16"/>
      <c r="F492" s="14"/>
      <c r="G492" s="14"/>
      <c r="H492" s="12"/>
      <c r="I492" s="12"/>
      <c r="J492" s="12"/>
      <c r="K492" s="14"/>
      <c r="L492" s="14"/>
      <c r="M492" s="14"/>
      <c r="N492" s="14"/>
      <c r="O492" s="76"/>
    </row>
    <row r="493" spans="1:15" s="75" customFormat="1" x14ac:dyDescent="0.2">
      <c r="A493" s="18"/>
      <c r="B493" s="5"/>
      <c r="C493" s="20"/>
      <c r="D493" s="20"/>
      <c r="E493" s="16"/>
      <c r="F493" s="14"/>
      <c r="G493" s="14"/>
      <c r="H493" s="12"/>
      <c r="I493" s="12"/>
      <c r="J493" s="12"/>
      <c r="K493" s="14"/>
      <c r="L493" s="14"/>
      <c r="M493" s="14"/>
      <c r="N493" s="14"/>
      <c r="O493" s="76"/>
    </row>
    <row r="494" spans="1:15" s="75" customFormat="1" x14ac:dyDescent="0.2">
      <c r="A494" s="18"/>
      <c r="B494" s="5"/>
      <c r="C494" s="20"/>
      <c r="D494" s="20"/>
      <c r="E494" s="16"/>
      <c r="F494" s="14"/>
      <c r="G494" s="14"/>
      <c r="H494" s="12"/>
      <c r="I494" s="12"/>
      <c r="J494" s="12"/>
      <c r="K494" s="14"/>
      <c r="L494" s="14"/>
      <c r="M494" s="14"/>
      <c r="N494" s="14"/>
      <c r="O494" s="76"/>
    </row>
    <row r="495" spans="1:15" s="75" customFormat="1" x14ac:dyDescent="0.2">
      <c r="A495" s="18"/>
      <c r="B495" s="5"/>
      <c r="C495" s="20"/>
      <c r="D495" s="20"/>
      <c r="E495" s="16"/>
      <c r="F495" s="14"/>
      <c r="G495" s="14"/>
      <c r="H495" s="12"/>
      <c r="I495" s="12"/>
      <c r="J495" s="12"/>
      <c r="K495" s="14"/>
      <c r="L495" s="14"/>
      <c r="M495" s="14"/>
      <c r="N495" s="14"/>
      <c r="O495" s="76"/>
    </row>
    <row r="496" spans="1:15" s="75" customFormat="1" x14ac:dyDescent="0.2">
      <c r="A496" s="18"/>
      <c r="B496" s="5"/>
      <c r="C496" s="20"/>
      <c r="D496" s="20"/>
      <c r="E496" s="16"/>
      <c r="F496" s="14"/>
      <c r="G496" s="14"/>
      <c r="H496" s="12"/>
      <c r="I496" s="12"/>
      <c r="J496" s="12"/>
      <c r="K496" s="14"/>
      <c r="L496" s="14"/>
      <c r="M496" s="14"/>
      <c r="N496" s="14"/>
      <c r="O496" s="76"/>
    </row>
    <row r="497" spans="1:15" s="75" customFormat="1" x14ac:dyDescent="0.2">
      <c r="A497" s="18"/>
      <c r="B497" s="5"/>
      <c r="C497" s="20"/>
      <c r="D497" s="20"/>
      <c r="E497" s="16"/>
      <c r="F497" s="14"/>
      <c r="G497" s="14"/>
      <c r="H497" s="12"/>
      <c r="I497" s="12"/>
      <c r="J497" s="12"/>
      <c r="K497" s="14"/>
      <c r="L497" s="14"/>
      <c r="M497" s="14"/>
      <c r="N497" s="14"/>
      <c r="O497" s="76"/>
    </row>
    <row r="498" spans="1:15" s="75" customFormat="1" x14ac:dyDescent="0.2">
      <c r="A498" s="18"/>
      <c r="B498" s="5"/>
      <c r="C498" s="20"/>
      <c r="D498" s="20"/>
      <c r="E498" s="16"/>
      <c r="F498" s="14"/>
      <c r="G498" s="14"/>
      <c r="H498" s="12"/>
      <c r="I498" s="12"/>
      <c r="J498" s="12"/>
      <c r="K498" s="14"/>
      <c r="L498" s="14"/>
      <c r="M498" s="14"/>
      <c r="N498" s="14"/>
      <c r="O498" s="76"/>
    </row>
    <row r="499" spans="1:15" s="75" customFormat="1" x14ac:dyDescent="0.2">
      <c r="A499" s="18"/>
      <c r="B499" s="5"/>
      <c r="C499" s="20"/>
      <c r="D499" s="20"/>
      <c r="E499" s="16"/>
      <c r="F499" s="14"/>
      <c r="G499" s="14"/>
      <c r="H499" s="12"/>
      <c r="I499" s="12"/>
      <c r="J499" s="12"/>
      <c r="K499" s="14"/>
      <c r="L499" s="14"/>
      <c r="M499" s="14"/>
      <c r="N499" s="14"/>
      <c r="O499" s="76"/>
    </row>
    <row r="500" spans="1:15" s="75" customFormat="1" x14ac:dyDescent="0.2">
      <c r="A500" s="18"/>
      <c r="B500" s="5"/>
      <c r="C500" s="20"/>
      <c r="D500" s="20"/>
      <c r="E500" s="16"/>
      <c r="F500" s="14"/>
      <c r="G500" s="14"/>
      <c r="H500" s="12"/>
      <c r="I500" s="12"/>
      <c r="J500" s="12"/>
      <c r="K500" s="14"/>
      <c r="L500" s="14"/>
      <c r="M500" s="14"/>
      <c r="N500" s="14"/>
      <c r="O500" s="76"/>
    </row>
    <row r="501" spans="1:15" s="75" customFormat="1" x14ac:dyDescent="0.2">
      <c r="A501" s="18"/>
      <c r="B501" s="5"/>
      <c r="C501" s="20"/>
      <c r="D501" s="20"/>
      <c r="E501" s="16"/>
      <c r="F501" s="14"/>
      <c r="G501" s="14"/>
      <c r="H501" s="12"/>
      <c r="I501" s="12"/>
      <c r="J501" s="12"/>
      <c r="K501" s="14"/>
      <c r="L501" s="14"/>
      <c r="M501" s="14"/>
      <c r="N501" s="14"/>
      <c r="O501" s="76"/>
    </row>
    <row r="502" spans="1:15" s="75" customFormat="1" x14ac:dyDescent="0.2">
      <c r="A502" s="18"/>
      <c r="B502" s="5"/>
      <c r="C502" s="20"/>
      <c r="D502" s="20"/>
      <c r="E502" s="16"/>
      <c r="F502" s="14"/>
      <c r="G502" s="14"/>
      <c r="H502" s="12"/>
      <c r="I502" s="12"/>
      <c r="J502" s="12"/>
      <c r="K502" s="14"/>
      <c r="L502" s="14"/>
      <c r="M502" s="14"/>
      <c r="N502" s="14"/>
      <c r="O502" s="76"/>
    </row>
    <row r="503" spans="1:15" s="75" customFormat="1" x14ac:dyDescent="0.2">
      <c r="A503" s="18"/>
      <c r="B503" s="5"/>
      <c r="C503" s="20"/>
      <c r="D503" s="20"/>
      <c r="E503" s="16"/>
      <c r="F503" s="14"/>
      <c r="G503" s="14"/>
      <c r="H503" s="12"/>
      <c r="I503" s="12"/>
      <c r="J503" s="12"/>
      <c r="K503" s="14"/>
      <c r="L503" s="14"/>
      <c r="M503" s="14"/>
      <c r="N503" s="14"/>
      <c r="O503" s="76"/>
    </row>
    <row r="504" spans="1:15" s="75" customFormat="1" x14ac:dyDescent="0.2">
      <c r="A504" s="18"/>
      <c r="B504" s="5"/>
      <c r="C504" s="20"/>
      <c r="D504" s="20"/>
      <c r="E504" s="16"/>
      <c r="F504" s="14"/>
      <c r="G504" s="14"/>
      <c r="H504" s="12"/>
      <c r="I504" s="12"/>
      <c r="J504" s="12"/>
      <c r="K504" s="14"/>
      <c r="L504" s="14"/>
      <c r="M504" s="14"/>
      <c r="N504" s="14"/>
      <c r="O504" s="76"/>
    </row>
    <row r="505" spans="1:15" s="75" customFormat="1" x14ac:dyDescent="0.2">
      <c r="A505" s="18"/>
      <c r="B505" s="5"/>
      <c r="C505" s="20"/>
      <c r="D505" s="20"/>
      <c r="E505" s="16"/>
      <c r="F505" s="14"/>
      <c r="G505" s="14"/>
      <c r="H505" s="12"/>
      <c r="I505" s="12"/>
      <c r="J505" s="12"/>
      <c r="K505" s="14"/>
      <c r="L505" s="14"/>
      <c r="M505" s="14"/>
      <c r="N505" s="14"/>
      <c r="O505" s="76"/>
    </row>
    <row r="506" spans="1:15" s="75" customFormat="1" x14ac:dyDescent="0.2">
      <c r="A506" s="18"/>
      <c r="B506" s="5"/>
      <c r="C506" s="20"/>
      <c r="D506" s="20"/>
      <c r="E506" s="16"/>
      <c r="F506" s="14"/>
      <c r="G506" s="14"/>
      <c r="H506" s="12"/>
      <c r="I506" s="12"/>
      <c r="J506" s="12"/>
      <c r="K506" s="14"/>
      <c r="L506" s="14"/>
      <c r="M506" s="14"/>
      <c r="N506" s="14"/>
      <c r="O506" s="76"/>
    </row>
    <row r="507" spans="1:15" s="75" customFormat="1" x14ac:dyDescent="0.2">
      <c r="A507" s="18"/>
      <c r="B507" s="5"/>
      <c r="C507" s="20"/>
      <c r="D507" s="20"/>
      <c r="E507" s="16"/>
      <c r="F507" s="14"/>
      <c r="G507" s="14"/>
      <c r="H507" s="12"/>
      <c r="I507" s="12"/>
      <c r="J507" s="12"/>
      <c r="K507" s="14"/>
      <c r="L507" s="14"/>
      <c r="M507" s="14"/>
      <c r="N507" s="14"/>
      <c r="O507" s="76"/>
    </row>
    <row r="508" spans="1:15" s="75" customFormat="1" x14ac:dyDescent="0.2">
      <c r="A508" s="18"/>
      <c r="B508" s="5"/>
      <c r="C508" s="20"/>
      <c r="D508" s="20"/>
      <c r="E508" s="16"/>
      <c r="F508" s="14"/>
      <c r="G508" s="14"/>
      <c r="H508" s="12"/>
      <c r="I508" s="12"/>
      <c r="J508" s="12"/>
      <c r="K508" s="14"/>
      <c r="L508" s="14"/>
      <c r="M508" s="14"/>
      <c r="N508" s="14"/>
      <c r="O508" s="76"/>
    </row>
    <row r="509" spans="1:15" s="75" customFormat="1" x14ac:dyDescent="0.2">
      <c r="A509" s="18"/>
      <c r="B509" s="5"/>
      <c r="C509" s="20"/>
      <c r="D509" s="20"/>
      <c r="E509" s="16"/>
      <c r="F509" s="14"/>
      <c r="G509" s="14"/>
      <c r="H509" s="12"/>
      <c r="I509" s="12"/>
      <c r="J509" s="12"/>
      <c r="K509" s="14"/>
      <c r="L509" s="14"/>
      <c r="M509" s="14"/>
      <c r="N509" s="14"/>
      <c r="O509" s="76"/>
    </row>
    <row r="510" spans="1:15" s="75" customFormat="1" x14ac:dyDescent="0.2">
      <c r="A510" s="18"/>
      <c r="B510" s="5"/>
      <c r="C510" s="20"/>
      <c r="D510" s="20"/>
      <c r="E510" s="16"/>
      <c r="F510" s="14"/>
      <c r="G510" s="14"/>
      <c r="H510" s="12"/>
      <c r="I510" s="12"/>
      <c r="J510" s="12"/>
      <c r="K510" s="14"/>
      <c r="L510" s="14"/>
      <c r="M510" s="14"/>
      <c r="N510" s="14"/>
      <c r="O510" s="76"/>
    </row>
    <row r="511" spans="1:15" s="75" customFormat="1" x14ac:dyDescent="0.2">
      <c r="A511" s="18"/>
      <c r="B511" s="5"/>
      <c r="C511" s="20"/>
      <c r="D511" s="20"/>
      <c r="E511" s="16"/>
      <c r="F511" s="14"/>
      <c r="G511" s="14"/>
      <c r="H511" s="12"/>
      <c r="I511" s="12"/>
      <c r="J511" s="12"/>
      <c r="K511" s="14"/>
      <c r="L511" s="14"/>
      <c r="M511" s="14"/>
      <c r="N511" s="14"/>
      <c r="O511" s="76"/>
    </row>
    <row r="512" spans="1:15" s="75" customFormat="1" x14ac:dyDescent="0.2">
      <c r="A512" s="18"/>
      <c r="B512" s="5"/>
      <c r="C512" s="20"/>
      <c r="D512" s="20"/>
      <c r="E512" s="16"/>
      <c r="F512" s="14"/>
      <c r="G512" s="14"/>
      <c r="H512" s="12"/>
      <c r="I512" s="12"/>
      <c r="J512" s="12"/>
      <c r="K512" s="14"/>
      <c r="L512" s="14"/>
      <c r="M512" s="14"/>
      <c r="N512" s="14"/>
      <c r="O512" s="76"/>
    </row>
    <row r="513" spans="1:15" s="75" customFormat="1" x14ac:dyDescent="0.2">
      <c r="A513" s="18"/>
      <c r="B513" s="5"/>
      <c r="C513" s="20"/>
      <c r="D513" s="20"/>
      <c r="E513" s="16"/>
      <c r="F513" s="14"/>
      <c r="G513" s="14"/>
      <c r="H513" s="12"/>
      <c r="I513" s="12"/>
      <c r="J513" s="12"/>
      <c r="K513" s="14"/>
      <c r="L513" s="14"/>
      <c r="M513" s="14"/>
      <c r="N513" s="14"/>
      <c r="O513" s="76"/>
    </row>
    <row r="514" spans="1:15" s="75" customFormat="1" x14ac:dyDescent="0.2">
      <c r="A514" s="18"/>
      <c r="B514" s="5"/>
      <c r="C514" s="20"/>
      <c r="D514" s="20"/>
      <c r="E514" s="16"/>
      <c r="F514" s="14"/>
      <c r="G514" s="14"/>
      <c r="H514" s="12"/>
      <c r="I514" s="12"/>
      <c r="J514" s="12"/>
      <c r="K514" s="14"/>
      <c r="L514" s="14"/>
      <c r="M514" s="14"/>
      <c r="N514" s="14"/>
      <c r="O514" s="76"/>
    </row>
    <row r="515" spans="1:15" s="75" customFormat="1" x14ac:dyDescent="0.2">
      <c r="A515" s="18"/>
      <c r="B515" s="5"/>
      <c r="C515" s="20"/>
      <c r="D515" s="20"/>
      <c r="E515" s="16"/>
      <c r="F515" s="14"/>
      <c r="G515" s="14"/>
      <c r="H515" s="12"/>
      <c r="I515" s="12"/>
      <c r="J515" s="12"/>
      <c r="K515" s="14"/>
      <c r="L515" s="14"/>
      <c r="M515" s="14"/>
      <c r="N515" s="14"/>
      <c r="O515" s="76"/>
    </row>
    <row r="516" spans="1:15" s="75" customFormat="1" x14ac:dyDescent="0.2">
      <c r="A516" s="18"/>
      <c r="B516" s="5"/>
      <c r="C516" s="20"/>
      <c r="D516" s="20"/>
      <c r="E516" s="16"/>
      <c r="F516" s="14"/>
      <c r="G516" s="14"/>
      <c r="H516" s="12"/>
      <c r="I516" s="12"/>
      <c r="J516" s="12"/>
      <c r="K516" s="14"/>
      <c r="L516" s="14"/>
      <c r="M516" s="14"/>
      <c r="N516" s="14"/>
      <c r="O516" s="76"/>
    </row>
    <row r="517" spans="1:15" s="75" customFormat="1" x14ac:dyDescent="0.2">
      <c r="A517" s="18"/>
      <c r="B517" s="5"/>
      <c r="C517" s="20"/>
      <c r="D517" s="20"/>
      <c r="E517" s="16"/>
      <c r="F517" s="14"/>
      <c r="G517" s="14"/>
      <c r="H517" s="12"/>
      <c r="I517" s="12"/>
      <c r="J517" s="12"/>
      <c r="K517" s="14"/>
      <c r="L517" s="14"/>
      <c r="M517" s="14"/>
      <c r="N517" s="14"/>
      <c r="O517" s="76"/>
    </row>
    <row r="518" spans="1:15" s="75" customFormat="1" x14ac:dyDescent="0.2">
      <c r="A518" s="18"/>
      <c r="B518" s="5"/>
      <c r="C518" s="20"/>
      <c r="D518" s="20"/>
      <c r="E518" s="16"/>
      <c r="F518" s="14"/>
      <c r="G518" s="14"/>
      <c r="H518" s="12"/>
      <c r="I518" s="12"/>
      <c r="J518" s="12"/>
      <c r="K518" s="14"/>
      <c r="L518" s="14"/>
      <c r="M518" s="14"/>
      <c r="N518" s="14"/>
      <c r="O518" s="76"/>
    </row>
    <row r="519" spans="1:15" s="75" customFormat="1" x14ac:dyDescent="0.2">
      <c r="A519" s="18"/>
      <c r="B519" s="5"/>
      <c r="C519" s="20"/>
      <c r="D519" s="20"/>
      <c r="E519" s="16"/>
      <c r="F519" s="14"/>
      <c r="G519" s="14"/>
      <c r="H519" s="12"/>
      <c r="I519" s="12"/>
      <c r="J519" s="12"/>
      <c r="K519" s="14"/>
      <c r="L519" s="14"/>
      <c r="M519" s="14"/>
      <c r="N519" s="14"/>
      <c r="O519" s="76"/>
    </row>
    <row r="520" spans="1:15" s="75" customFormat="1" x14ac:dyDescent="0.2">
      <c r="A520" s="18"/>
      <c r="B520" s="5"/>
      <c r="C520" s="20"/>
      <c r="D520" s="20"/>
      <c r="E520" s="16"/>
      <c r="F520" s="14"/>
      <c r="G520" s="14"/>
      <c r="H520" s="12"/>
      <c r="I520" s="12"/>
      <c r="J520" s="12"/>
      <c r="K520" s="14"/>
      <c r="L520" s="14"/>
      <c r="M520" s="14"/>
      <c r="N520" s="14"/>
      <c r="O520" s="76"/>
    </row>
    <row r="521" spans="1:15" s="75" customFormat="1" x14ac:dyDescent="0.2">
      <c r="A521" s="18"/>
      <c r="B521" s="5"/>
      <c r="C521" s="20"/>
      <c r="D521" s="20"/>
      <c r="E521" s="16"/>
      <c r="F521" s="14"/>
      <c r="G521" s="14"/>
      <c r="H521" s="12"/>
      <c r="I521" s="12"/>
      <c r="J521" s="12"/>
      <c r="K521" s="14"/>
      <c r="L521" s="14"/>
      <c r="M521" s="14"/>
      <c r="N521" s="14"/>
      <c r="O521" s="76"/>
    </row>
    <row r="522" spans="1:15" s="75" customFormat="1" x14ac:dyDescent="0.2">
      <c r="A522" s="18"/>
      <c r="B522" s="5"/>
      <c r="C522" s="20"/>
      <c r="D522" s="20"/>
      <c r="E522" s="16"/>
      <c r="F522" s="14"/>
      <c r="G522" s="14"/>
      <c r="H522" s="12"/>
      <c r="I522" s="12"/>
      <c r="J522" s="12"/>
      <c r="K522" s="14"/>
      <c r="L522" s="14"/>
      <c r="M522" s="14"/>
      <c r="N522" s="14"/>
      <c r="O522" s="76"/>
    </row>
    <row r="523" spans="1:15" s="75" customFormat="1" x14ac:dyDescent="0.2">
      <c r="A523" s="18"/>
      <c r="B523" s="5"/>
      <c r="C523" s="20"/>
      <c r="D523" s="20"/>
      <c r="E523" s="16"/>
      <c r="F523" s="14"/>
      <c r="G523" s="14"/>
      <c r="H523" s="12"/>
      <c r="I523" s="12"/>
      <c r="J523" s="12"/>
      <c r="K523" s="14"/>
      <c r="L523" s="14"/>
      <c r="M523" s="14"/>
      <c r="N523" s="14"/>
      <c r="O523" s="76"/>
    </row>
    <row r="524" spans="1:15" s="75" customFormat="1" x14ac:dyDescent="0.2">
      <c r="A524" s="18"/>
      <c r="B524" s="5"/>
      <c r="C524" s="20"/>
      <c r="D524" s="20"/>
      <c r="E524" s="16"/>
      <c r="F524" s="14"/>
      <c r="G524" s="14"/>
      <c r="H524" s="12"/>
      <c r="I524" s="12"/>
      <c r="J524" s="12"/>
      <c r="K524" s="14"/>
      <c r="L524" s="14"/>
      <c r="M524" s="14"/>
      <c r="N524" s="14"/>
      <c r="O524" s="76"/>
    </row>
    <row r="525" spans="1:15" s="75" customFormat="1" x14ac:dyDescent="0.2">
      <c r="A525" s="18"/>
      <c r="B525" s="5"/>
      <c r="C525" s="20"/>
      <c r="D525" s="20"/>
      <c r="E525" s="16"/>
      <c r="F525" s="14"/>
      <c r="G525" s="14"/>
      <c r="H525" s="12"/>
      <c r="I525" s="12"/>
      <c r="J525" s="12"/>
      <c r="K525" s="14"/>
      <c r="L525" s="14"/>
      <c r="M525" s="14"/>
      <c r="N525" s="14"/>
      <c r="O525" s="76"/>
    </row>
    <row r="526" spans="1:15" s="75" customFormat="1" x14ac:dyDescent="0.2">
      <c r="A526" s="18"/>
      <c r="B526" s="5"/>
      <c r="C526" s="20"/>
      <c r="D526" s="20"/>
      <c r="E526" s="16"/>
      <c r="F526" s="14"/>
      <c r="G526" s="14"/>
      <c r="H526" s="12"/>
      <c r="I526" s="12"/>
      <c r="J526" s="12"/>
      <c r="K526" s="14"/>
      <c r="L526" s="14"/>
      <c r="M526" s="14"/>
      <c r="N526" s="14"/>
      <c r="O526" s="76"/>
    </row>
    <row r="527" spans="1:15" s="75" customFormat="1" x14ac:dyDescent="0.2">
      <c r="A527" s="18"/>
      <c r="B527" s="5"/>
      <c r="C527" s="20"/>
      <c r="D527" s="20"/>
      <c r="E527" s="16"/>
      <c r="F527" s="14"/>
      <c r="G527" s="14"/>
      <c r="H527" s="12"/>
      <c r="I527" s="12"/>
      <c r="J527" s="12"/>
      <c r="K527" s="14"/>
      <c r="L527" s="14"/>
      <c r="M527" s="14"/>
      <c r="N527" s="14"/>
      <c r="O527" s="76"/>
    </row>
    <row r="528" spans="1:15" s="75" customFormat="1" x14ac:dyDescent="0.2">
      <c r="A528" s="18"/>
      <c r="B528" s="5"/>
      <c r="C528" s="20"/>
      <c r="D528" s="20"/>
      <c r="E528" s="16"/>
      <c r="F528" s="14"/>
      <c r="G528" s="14"/>
      <c r="H528" s="12"/>
      <c r="I528" s="12"/>
      <c r="J528" s="12"/>
      <c r="K528" s="14"/>
      <c r="L528" s="14"/>
      <c r="M528" s="14"/>
      <c r="N528" s="14"/>
      <c r="O528" s="76"/>
    </row>
    <row r="529" spans="1:15" s="75" customFormat="1" x14ac:dyDescent="0.2">
      <c r="A529" s="18"/>
      <c r="B529" s="5"/>
      <c r="C529" s="20"/>
      <c r="D529" s="20"/>
      <c r="E529" s="16"/>
      <c r="F529" s="14"/>
      <c r="G529" s="14"/>
      <c r="H529" s="12"/>
      <c r="I529" s="12"/>
      <c r="J529" s="12"/>
      <c r="K529" s="14"/>
      <c r="L529" s="14"/>
      <c r="M529" s="14"/>
      <c r="N529" s="14"/>
      <c r="O529" s="76"/>
    </row>
    <row r="530" spans="1:15" s="75" customFormat="1" x14ac:dyDescent="0.2">
      <c r="A530" s="18"/>
      <c r="B530" s="5"/>
      <c r="C530" s="20"/>
      <c r="D530" s="20"/>
      <c r="E530" s="16"/>
      <c r="F530" s="14"/>
      <c r="G530" s="14"/>
      <c r="H530" s="12"/>
      <c r="I530" s="12"/>
      <c r="J530" s="12"/>
      <c r="K530" s="14"/>
      <c r="L530" s="14"/>
      <c r="M530" s="14"/>
      <c r="N530" s="14"/>
      <c r="O530" s="76"/>
    </row>
    <row r="531" spans="1:15" s="75" customFormat="1" x14ac:dyDescent="0.2">
      <c r="A531" s="18"/>
      <c r="B531" s="5"/>
      <c r="C531" s="20"/>
      <c r="D531" s="20"/>
      <c r="E531" s="16"/>
      <c r="F531" s="14"/>
      <c r="G531" s="14"/>
      <c r="H531" s="12"/>
      <c r="I531" s="12"/>
      <c r="J531" s="12"/>
      <c r="K531" s="14"/>
      <c r="L531" s="14"/>
      <c r="M531" s="14"/>
      <c r="N531" s="14"/>
      <c r="O531" s="76"/>
    </row>
    <row r="532" spans="1:15" s="75" customFormat="1" x14ac:dyDescent="0.2">
      <c r="A532" s="18"/>
      <c r="B532" s="5"/>
      <c r="C532" s="20"/>
      <c r="D532" s="20"/>
      <c r="E532" s="16"/>
      <c r="F532" s="14"/>
      <c r="G532" s="14"/>
      <c r="H532" s="12"/>
      <c r="I532" s="12"/>
      <c r="J532" s="12"/>
      <c r="K532" s="14"/>
      <c r="L532" s="14"/>
      <c r="M532" s="14"/>
      <c r="N532" s="14"/>
      <c r="O532" s="76"/>
    </row>
    <row r="533" spans="1:15" s="75" customFormat="1" x14ac:dyDescent="0.2">
      <c r="A533" s="18"/>
      <c r="B533" s="5"/>
      <c r="C533" s="20"/>
      <c r="D533" s="20"/>
      <c r="E533" s="16"/>
      <c r="F533" s="14"/>
      <c r="G533" s="14"/>
      <c r="H533" s="12"/>
      <c r="I533" s="12"/>
      <c r="J533" s="12"/>
      <c r="K533" s="14"/>
      <c r="L533" s="14"/>
      <c r="M533" s="14"/>
      <c r="N533" s="14"/>
      <c r="O533" s="76"/>
    </row>
    <row r="534" spans="1:15" s="75" customFormat="1" x14ac:dyDescent="0.2">
      <c r="A534" s="18"/>
      <c r="B534" s="5"/>
      <c r="C534" s="20"/>
      <c r="D534" s="20"/>
      <c r="E534" s="16"/>
      <c r="F534" s="14"/>
      <c r="G534" s="14"/>
      <c r="H534" s="12"/>
      <c r="I534" s="12"/>
      <c r="J534" s="12"/>
      <c r="K534" s="14"/>
      <c r="L534" s="14"/>
      <c r="M534" s="14"/>
      <c r="N534" s="14"/>
      <c r="O534" s="76"/>
    </row>
    <row r="535" spans="1:15" s="75" customFormat="1" x14ac:dyDescent="0.2">
      <c r="A535" s="18"/>
      <c r="B535" s="5"/>
      <c r="C535" s="20"/>
      <c r="D535" s="20"/>
      <c r="E535" s="16"/>
      <c r="F535" s="14"/>
      <c r="G535" s="14"/>
      <c r="H535" s="12"/>
      <c r="I535" s="12"/>
      <c r="J535" s="12"/>
      <c r="K535" s="14"/>
      <c r="L535" s="14"/>
      <c r="M535" s="14"/>
      <c r="N535" s="14"/>
      <c r="O535" s="76"/>
    </row>
    <row r="536" spans="1:15" s="75" customFormat="1" x14ac:dyDescent="0.2">
      <c r="A536" s="18"/>
      <c r="B536" s="5"/>
      <c r="C536" s="20"/>
      <c r="D536" s="20"/>
      <c r="E536" s="16"/>
      <c r="F536" s="14"/>
      <c r="G536" s="14"/>
      <c r="H536" s="12"/>
      <c r="I536" s="12"/>
      <c r="J536" s="12"/>
      <c r="K536" s="14"/>
      <c r="L536" s="14"/>
      <c r="M536" s="14"/>
      <c r="N536" s="14"/>
      <c r="O536" s="76"/>
    </row>
    <row r="537" spans="1:15" s="75" customFormat="1" x14ac:dyDescent="0.2">
      <c r="A537" s="18"/>
      <c r="B537" s="5"/>
      <c r="C537" s="20"/>
      <c r="D537" s="20"/>
      <c r="E537" s="16"/>
      <c r="F537" s="14"/>
      <c r="G537" s="14"/>
      <c r="H537" s="12"/>
      <c r="I537" s="12"/>
      <c r="J537" s="12"/>
      <c r="K537" s="14"/>
      <c r="L537" s="14"/>
      <c r="M537" s="14"/>
      <c r="N537" s="14"/>
      <c r="O537" s="76"/>
    </row>
    <row r="538" spans="1:15" s="75" customFormat="1" x14ac:dyDescent="0.2">
      <c r="A538" s="18"/>
      <c r="B538" s="5"/>
      <c r="C538" s="20"/>
      <c r="D538" s="20"/>
      <c r="E538" s="16"/>
      <c r="F538" s="14"/>
      <c r="G538" s="14"/>
      <c r="H538" s="12"/>
      <c r="I538" s="12"/>
      <c r="J538" s="12"/>
      <c r="K538" s="14"/>
      <c r="L538" s="14"/>
      <c r="M538" s="14"/>
      <c r="N538" s="14"/>
      <c r="O538" s="76"/>
    </row>
    <row r="539" spans="1:15" s="75" customFormat="1" x14ac:dyDescent="0.2">
      <c r="A539" s="18"/>
      <c r="B539" s="5"/>
      <c r="C539" s="20"/>
      <c r="D539" s="20"/>
      <c r="E539" s="16"/>
      <c r="F539" s="14"/>
      <c r="G539" s="14"/>
      <c r="H539" s="12"/>
      <c r="I539" s="12"/>
      <c r="J539" s="12"/>
      <c r="K539" s="14"/>
      <c r="L539" s="14"/>
      <c r="M539" s="14"/>
      <c r="N539" s="14"/>
      <c r="O539" s="76"/>
    </row>
    <row r="540" spans="1:15" s="75" customFormat="1" x14ac:dyDescent="0.2">
      <c r="A540" s="18"/>
      <c r="B540" s="5"/>
      <c r="C540" s="20"/>
      <c r="D540" s="20"/>
      <c r="E540" s="16"/>
      <c r="F540" s="14"/>
      <c r="G540" s="14"/>
      <c r="H540" s="12"/>
      <c r="I540" s="12"/>
      <c r="J540" s="12"/>
      <c r="K540" s="14"/>
      <c r="L540" s="14"/>
      <c r="M540" s="14"/>
      <c r="N540" s="14"/>
      <c r="O540" s="76"/>
    </row>
    <row r="541" spans="1:15" s="75" customFormat="1" x14ac:dyDescent="0.2">
      <c r="A541" s="18"/>
      <c r="B541" s="5"/>
      <c r="C541" s="20"/>
      <c r="D541" s="20"/>
      <c r="E541" s="16"/>
      <c r="F541" s="14"/>
      <c r="G541" s="14"/>
      <c r="H541" s="12"/>
      <c r="I541" s="12"/>
      <c r="J541" s="12"/>
      <c r="K541" s="14"/>
      <c r="L541" s="14"/>
      <c r="M541" s="14"/>
      <c r="N541" s="14"/>
      <c r="O541" s="76"/>
    </row>
    <row r="542" spans="1:15" s="75" customFormat="1" x14ac:dyDescent="0.2">
      <c r="A542" s="18"/>
      <c r="B542" s="5"/>
      <c r="C542" s="20"/>
      <c r="D542" s="20"/>
      <c r="E542" s="16"/>
      <c r="F542" s="14"/>
      <c r="G542" s="14"/>
      <c r="H542" s="12"/>
      <c r="I542" s="12"/>
      <c r="J542" s="12"/>
      <c r="K542" s="14"/>
      <c r="L542" s="14"/>
      <c r="M542" s="14"/>
      <c r="N542" s="14"/>
      <c r="O542" s="76"/>
    </row>
    <row r="543" spans="1:15" s="75" customFormat="1" x14ac:dyDescent="0.2">
      <c r="A543" s="18"/>
      <c r="B543" s="5"/>
      <c r="C543" s="20"/>
      <c r="D543" s="20"/>
      <c r="E543" s="16"/>
      <c r="F543" s="14"/>
      <c r="G543" s="14"/>
      <c r="H543" s="12"/>
      <c r="I543" s="12"/>
      <c r="J543" s="12"/>
      <c r="K543" s="14"/>
      <c r="L543" s="14"/>
      <c r="M543" s="14"/>
      <c r="N543" s="14"/>
      <c r="O543" s="76"/>
    </row>
    <row r="544" spans="1:15" s="75" customFormat="1" x14ac:dyDescent="0.2">
      <c r="A544" s="18"/>
      <c r="B544" s="5"/>
      <c r="C544" s="20"/>
      <c r="D544" s="20"/>
      <c r="E544" s="16"/>
      <c r="F544" s="14"/>
      <c r="G544" s="14"/>
      <c r="H544" s="12"/>
      <c r="I544" s="12"/>
      <c r="J544" s="12"/>
      <c r="K544" s="14"/>
      <c r="L544" s="14"/>
      <c r="M544" s="14"/>
      <c r="N544" s="14"/>
      <c r="O544" s="76"/>
    </row>
    <row r="545" spans="1:15" s="75" customFormat="1" x14ac:dyDescent="0.2">
      <c r="A545" s="18"/>
      <c r="B545" s="5"/>
      <c r="C545" s="20"/>
      <c r="D545" s="20"/>
      <c r="E545" s="16"/>
      <c r="F545" s="14"/>
      <c r="G545" s="14"/>
      <c r="H545" s="12"/>
      <c r="I545" s="12"/>
      <c r="J545" s="12"/>
      <c r="K545" s="14"/>
      <c r="L545" s="14"/>
      <c r="M545" s="14"/>
      <c r="N545" s="14"/>
      <c r="O545" s="76"/>
    </row>
    <row r="546" spans="1:15" s="75" customFormat="1" x14ac:dyDescent="0.2">
      <c r="A546" s="18"/>
      <c r="B546" s="5"/>
      <c r="C546" s="20"/>
      <c r="D546" s="20"/>
      <c r="E546" s="16"/>
      <c r="F546" s="14"/>
      <c r="G546" s="14"/>
      <c r="H546" s="12"/>
      <c r="I546" s="12"/>
      <c r="J546" s="12"/>
      <c r="K546" s="14"/>
      <c r="L546" s="14"/>
      <c r="M546" s="14"/>
      <c r="N546" s="14"/>
      <c r="O546" s="76"/>
    </row>
    <row r="547" spans="1:15" s="75" customFormat="1" x14ac:dyDescent="0.2">
      <c r="A547" s="18"/>
      <c r="B547" s="5"/>
      <c r="C547" s="20"/>
      <c r="D547" s="20"/>
      <c r="E547" s="16"/>
      <c r="F547" s="14"/>
      <c r="G547" s="14"/>
      <c r="H547" s="12"/>
      <c r="I547" s="12"/>
      <c r="J547" s="12"/>
      <c r="K547" s="14"/>
      <c r="L547" s="14"/>
      <c r="M547" s="14"/>
      <c r="N547" s="14"/>
      <c r="O547" s="76"/>
    </row>
    <row r="548" spans="1:15" s="75" customFormat="1" x14ac:dyDescent="0.2">
      <c r="A548" s="18"/>
      <c r="B548" s="5"/>
      <c r="C548" s="20"/>
      <c r="D548" s="20"/>
      <c r="E548" s="16"/>
      <c r="F548" s="14"/>
      <c r="G548" s="14"/>
      <c r="H548" s="12"/>
      <c r="I548" s="12"/>
      <c r="J548" s="12"/>
      <c r="K548" s="14"/>
      <c r="L548" s="14"/>
      <c r="M548" s="14"/>
      <c r="N548" s="14"/>
      <c r="O548" s="76"/>
    </row>
    <row r="549" spans="1:15" s="75" customFormat="1" x14ac:dyDescent="0.2">
      <c r="A549" s="18"/>
      <c r="B549" s="5"/>
      <c r="C549" s="20"/>
      <c r="D549" s="20"/>
      <c r="E549" s="16"/>
      <c r="F549" s="14"/>
      <c r="G549" s="14"/>
      <c r="H549" s="12"/>
      <c r="I549" s="12"/>
      <c r="J549" s="12"/>
      <c r="K549" s="14"/>
      <c r="L549" s="14"/>
      <c r="M549" s="14"/>
      <c r="N549" s="14"/>
      <c r="O549" s="76"/>
    </row>
    <row r="550" spans="1:15" s="75" customFormat="1" x14ac:dyDescent="0.2">
      <c r="A550" s="18"/>
      <c r="B550" s="5"/>
      <c r="C550" s="20"/>
      <c r="D550" s="20"/>
      <c r="E550" s="16"/>
      <c r="F550" s="14"/>
      <c r="G550" s="14"/>
      <c r="H550" s="12"/>
      <c r="I550" s="12"/>
      <c r="J550" s="12"/>
      <c r="K550" s="14"/>
      <c r="L550" s="14"/>
      <c r="M550" s="14"/>
      <c r="N550" s="14"/>
      <c r="O550" s="76"/>
    </row>
    <row r="551" spans="1:15" s="75" customFormat="1" x14ac:dyDescent="0.2">
      <c r="A551" s="18"/>
      <c r="B551" s="5"/>
      <c r="C551" s="20"/>
      <c r="D551" s="20"/>
      <c r="E551" s="16"/>
      <c r="F551" s="14"/>
      <c r="G551" s="14"/>
      <c r="H551" s="12"/>
      <c r="I551" s="12"/>
      <c r="J551" s="12"/>
      <c r="K551" s="14"/>
      <c r="L551" s="14"/>
      <c r="M551" s="14"/>
      <c r="N551" s="14"/>
      <c r="O551" s="76"/>
    </row>
    <row r="552" spans="1:15" s="75" customFormat="1" x14ac:dyDescent="0.2">
      <c r="A552" s="18"/>
      <c r="B552" s="5"/>
      <c r="C552" s="20"/>
      <c r="D552" s="20"/>
      <c r="E552" s="16"/>
      <c r="F552" s="14"/>
      <c r="G552" s="14"/>
      <c r="H552" s="12"/>
      <c r="I552" s="12"/>
      <c r="J552" s="12"/>
      <c r="K552" s="14"/>
      <c r="L552" s="14"/>
      <c r="M552" s="14"/>
      <c r="N552" s="14"/>
      <c r="O552" s="76"/>
    </row>
    <row r="553" spans="1:15" s="75" customFormat="1" x14ac:dyDescent="0.2">
      <c r="A553" s="18"/>
      <c r="B553" s="5"/>
      <c r="C553" s="20"/>
      <c r="D553" s="20"/>
      <c r="E553" s="16"/>
      <c r="F553" s="14"/>
      <c r="G553" s="14"/>
      <c r="H553" s="12"/>
      <c r="I553" s="12"/>
      <c r="J553" s="12"/>
      <c r="K553" s="14"/>
      <c r="L553" s="14"/>
      <c r="M553" s="14"/>
      <c r="N553" s="14"/>
      <c r="O553" s="76"/>
    </row>
    <row r="554" spans="1:15" s="75" customFormat="1" x14ac:dyDescent="0.2">
      <c r="A554" s="18"/>
      <c r="B554" s="5"/>
      <c r="C554" s="20"/>
      <c r="D554" s="20"/>
      <c r="E554" s="16"/>
      <c r="F554" s="14"/>
      <c r="G554" s="14"/>
      <c r="H554" s="12"/>
      <c r="I554" s="12"/>
      <c r="J554" s="12"/>
      <c r="K554" s="14"/>
      <c r="L554" s="14"/>
      <c r="M554" s="14"/>
      <c r="N554" s="14"/>
      <c r="O554" s="76"/>
    </row>
    <row r="555" spans="1:15" s="75" customFormat="1" x14ac:dyDescent="0.2">
      <c r="A555" s="18"/>
      <c r="B555" s="5"/>
      <c r="C555" s="20"/>
      <c r="D555" s="20"/>
      <c r="E555" s="16"/>
      <c r="F555" s="14"/>
      <c r="G555" s="14"/>
      <c r="H555" s="12"/>
      <c r="I555" s="12"/>
      <c r="J555" s="12"/>
      <c r="K555" s="14"/>
      <c r="L555" s="14"/>
      <c r="M555" s="14"/>
      <c r="N555" s="14"/>
      <c r="O555" s="76"/>
    </row>
    <row r="556" spans="1:15" s="75" customFormat="1" x14ac:dyDescent="0.2">
      <c r="A556" s="18"/>
      <c r="B556" s="5"/>
      <c r="C556" s="20"/>
      <c r="D556" s="20"/>
      <c r="E556" s="16"/>
      <c r="F556" s="14"/>
      <c r="G556" s="14"/>
      <c r="H556" s="12"/>
      <c r="I556" s="12"/>
      <c r="J556" s="12"/>
      <c r="K556" s="14"/>
      <c r="L556" s="14"/>
      <c r="M556" s="14"/>
      <c r="N556" s="14"/>
      <c r="O556" s="76"/>
    </row>
    <row r="557" spans="1:15" s="75" customFormat="1" x14ac:dyDescent="0.2">
      <c r="A557" s="18"/>
      <c r="B557" s="5"/>
      <c r="C557" s="20"/>
      <c r="D557" s="20"/>
      <c r="E557" s="16"/>
      <c r="F557" s="14"/>
      <c r="G557" s="14"/>
      <c r="H557" s="12"/>
      <c r="I557" s="12"/>
      <c r="J557" s="12"/>
      <c r="K557" s="14"/>
      <c r="L557" s="14"/>
      <c r="M557" s="14"/>
      <c r="N557" s="14"/>
      <c r="O557" s="76"/>
    </row>
    <row r="558" spans="1:15" s="75" customFormat="1" x14ac:dyDescent="0.2">
      <c r="A558" s="18"/>
      <c r="B558" s="5"/>
      <c r="C558" s="20"/>
      <c r="D558" s="20"/>
      <c r="E558" s="16"/>
      <c r="F558" s="14"/>
      <c r="G558" s="14"/>
      <c r="H558" s="12"/>
      <c r="I558" s="12"/>
      <c r="J558" s="12"/>
      <c r="K558" s="14"/>
      <c r="L558" s="14"/>
      <c r="M558" s="14"/>
      <c r="N558" s="14"/>
      <c r="O558" s="76"/>
    </row>
    <row r="559" spans="1:15" s="75" customFormat="1" x14ac:dyDescent="0.2">
      <c r="A559" s="18"/>
      <c r="B559" s="5"/>
      <c r="C559" s="20"/>
      <c r="D559" s="20"/>
      <c r="E559" s="16"/>
      <c r="F559" s="14"/>
      <c r="G559" s="14"/>
      <c r="H559" s="12"/>
      <c r="I559" s="12"/>
      <c r="J559" s="12"/>
      <c r="K559" s="14"/>
      <c r="L559" s="14"/>
      <c r="M559" s="14"/>
      <c r="N559" s="14"/>
      <c r="O559" s="76"/>
    </row>
    <row r="560" spans="1:15" s="75" customFormat="1" x14ac:dyDescent="0.2">
      <c r="A560" s="18"/>
      <c r="B560" s="5"/>
      <c r="C560" s="20"/>
      <c r="D560" s="20"/>
      <c r="E560" s="16"/>
      <c r="F560" s="14"/>
      <c r="G560" s="14"/>
      <c r="H560" s="12"/>
      <c r="I560" s="12"/>
      <c r="J560" s="12"/>
      <c r="K560" s="14"/>
      <c r="L560" s="14"/>
      <c r="M560" s="14"/>
      <c r="N560" s="14"/>
      <c r="O560" s="76"/>
    </row>
    <row r="561" spans="1:15" s="75" customFormat="1" x14ac:dyDescent="0.2">
      <c r="A561" s="18"/>
      <c r="B561" s="5"/>
      <c r="C561" s="20"/>
      <c r="D561" s="20"/>
      <c r="E561" s="16"/>
      <c r="F561" s="14"/>
      <c r="G561" s="14"/>
      <c r="H561" s="12"/>
      <c r="I561" s="12"/>
      <c r="J561" s="12"/>
      <c r="K561" s="14"/>
      <c r="L561" s="14"/>
      <c r="M561" s="14"/>
      <c r="N561" s="14"/>
      <c r="O561" s="76"/>
    </row>
    <row r="562" spans="1:15" s="75" customFormat="1" x14ac:dyDescent="0.2">
      <c r="A562" s="18"/>
      <c r="B562" s="5"/>
      <c r="C562" s="20"/>
      <c r="D562" s="20"/>
      <c r="E562" s="16"/>
      <c r="F562" s="14"/>
      <c r="G562" s="14"/>
      <c r="H562" s="12"/>
      <c r="I562" s="12"/>
      <c r="J562" s="12"/>
      <c r="K562" s="14"/>
      <c r="L562" s="14"/>
      <c r="M562" s="14"/>
      <c r="N562" s="14"/>
      <c r="O562" s="76"/>
    </row>
    <row r="563" spans="1:15" s="75" customFormat="1" x14ac:dyDescent="0.2">
      <c r="A563" s="18"/>
      <c r="B563" s="5"/>
      <c r="C563" s="20"/>
      <c r="D563" s="20"/>
      <c r="E563" s="16"/>
      <c r="F563" s="14"/>
      <c r="G563" s="14"/>
      <c r="H563" s="12"/>
      <c r="I563" s="12"/>
      <c r="J563" s="12"/>
      <c r="K563" s="14"/>
      <c r="L563" s="14"/>
      <c r="M563" s="14"/>
      <c r="N563" s="14"/>
      <c r="O563" s="76"/>
    </row>
    <row r="564" spans="1:15" s="75" customFormat="1" x14ac:dyDescent="0.2">
      <c r="A564" s="18"/>
      <c r="B564" s="5"/>
      <c r="C564" s="20"/>
      <c r="D564" s="20"/>
      <c r="E564" s="16"/>
      <c r="F564" s="14"/>
      <c r="G564" s="14"/>
      <c r="H564" s="12"/>
      <c r="I564" s="12"/>
      <c r="J564" s="12"/>
      <c r="K564" s="14"/>
      <c r="L564" s="14"/>
      <c r="M564" s="14"/>
      <c r="N564" s="14"/>
      <c r="O564" s="76"/>
    </row>
    <row r="565" spans="1:15" s="75" customFormat="1" x14ac:dyDescent="0.2">
      <c r="A565" s="18"/>
      <c r="B565" s="5"/>
      <c r="C565" s="20"/>
      <c r="D565" s="20"/>
      <c r="E565" s="16"/>
      <c r="F565" s="14"/>
      <c r="G565" s="14"/>
      <c r="H565" s="12"/>
      <c r="I565" s="12"/>
      <c r="J565" s="12"/>
      <c r="K565" s="14"/>
      <c r="L565" s="14"/>
      <c r="M565" s="14"/>
      <c r="N565" s="14"/>
      <c r="O565" s="76"/>
    </row>
    <row r="566" spans="1:15" s="75" customFormat="1" x14ac:dyDescent="0.2">
      <c r="A566" s="18"/>
      <c r="B566" s="5"/>
      <c r="C566" s="20"/>
      <c r="D566" s="20"/>
      <c r="E566" s="16"/>
      <c r="F566" s="14"/>
      <c r="G566" s="14"/>
      <c r="H566" s="12"/>
      <c r="I566" s="12"/>
      <c r="J566" s="12"/>
      <c r="K566" s="14"/>
      <c r="L566" s="14"/>
      <c r="M566" s="14"/>
      <c r="N566" s="14"/>
      <c r="O566" s="76"/>
    </row>
    <row r="567" spans="1:15" s="75" customFormat="1" x14ac:dyDescent="0.2">
      <c r="A567" s="18"/>
      <c r="B567" s="5"/>
      <c r="C567" s="20"/>
      <c r="D567" s="20"/>
      <c r="E567" s="16"/>
      <c r="F567" s="14"/>
      <c r="G567" s="14"/>
      <c r="H567" s="12"/>
      <c r="I567" s="12"/>
      <c r="J567" s="12"/>
      <c r="K567" s="14"/>
      <c r="L567" s="14"/>
      <c r="M567" s="14"/>
      <c r="N567" s="14"/>
      <c r="O567" s="76"/>
    </row>
    <row r="568" spans="1:15" s="75" customFormat="1" x14ac:dyDescent="0.2">
      <c r="A568" s="18"/>
      <c r="B568" s="5"/>
      <c r="C568" s="20"/>
      <c r="D568" s="20"/>
      <c r="E568" s="16"/>
      <c r="F568" s="14"/>
      <c r="G568" s="14"/>
      <c r="H568" s="12"/>
      <c r="I568" s="12"/>
      <c r="J568" s="12"/>
      <c r="K568" s="14"/>
      <c r="L568" s="14"/>
      <c r="M568" s="14"/>
      <c r="N568" s="14"/>
      <c r="O568" s="76"/>
    </row>
    <row r="569" spans="1:15" s="75" customFormat="1" x14ac:dyDescent="0.2">
      <c r="A569" s="18"/>
      <c r="B569" s="5"/>
      <c r="C569" s="20"/>
      <c r="D569" s="20"/>
      <c r="E569" s="16"/>
      <c r="F569" s="14"/>
      <c r="G569" s="14"/>
      <c r="H569" s="12"/>
      <c r="I569" s="12"/>
      <c r="J569" s="12"/>
      <c r="K569" s="14"/>
      <c r="L569" s="14"/>
      <c r="M569" s="14"/>
      <c r="N569" s="14"/>
      <c r="O569" s="76"/>
    </row>
    <row r="570" spans="1:15" s="75" customFormat="1" x14ac:dyDescent="0.2">
      <c r="A570" s="18"/>
      <c r="B570" s="5"/>
      <c r="C570" s="20"/>
      <c r="D570" s="20"/>
      <c r="E570" s="16"/>
      <c r="F570" s="14"/>
      <c r="G570" s="14"/>
      <c r="H570" s="12"/>
      <c r="I570" s="12"/>
      <c r="J570" s="12"/>
      <c r="K570" s="14"/>
      <c r="L570" s="14"/>
      <c r="M570" s="14"/>
      <c r="N570" s="14"/>
      <c r="O570" s="76"/>
    </row>
    <row r="571" spans="1:15" s="75" customFormat="1" x14ac:dyDescent="0.2">
      <c r="A571" s="18"/>
      <c r="B571" s="5"/>
      <c r="C571" s="20"/>
      <c r="D571" s="20"/>
      <c r="E571" s="16"/>
      <c r="F571" s="14"/>
      <c r="G571" s="14"/>
      <c r="H571" s="12"/>
      <c r="I571" s="12"/>
      <c r="J571" s="12"/>
      <c r="K571" s="14"/>
      <c r="L571" s="14"/>
      <c r="M571" s="14"/>
      <c r="N571" s="14"/>
      <c r="O571" s="76"/>
    </row>
    <row r="572" spans="1:15" s="75" customFormat="1" x14ac:dyDescent="0.2">
      <c r="A572" s="18"/>
      <c r="B572" s="5"/>
      <c r="C572" s="20"/>
      <c r="D572" s="20"/>
      <c r="E572" s="16"/>
      <c r="F572" s="14"/>
      <c r="G572" s="14"/>
      <c r="H572" s="12"/>
      <c r="I572" s="12"/>
      <c r="J572" s="12"/>
      <c r="K572" s="14"/>
      <c r="L572" s="14"/>
      <c r="M572" s="14"/>
      <c r="N572" s="14"/>
      <c r="O572" s="76"/>
    </row>
    <row r="573" spans="1:15" s="75" customFormat="1" x14ac:dyDescent="0.2">
      <c r="A573" s="18"/>
      <c r="B573" s="5"/>
      <c r="C573" s="20"/>
      <c r="D573" s="20"/>
      <c r="E573" s="16"/>
      <c r="F573" s="14"/>
      <c r="G573" s="14"/>
      <c r="H573" s="12"/>
      <c r="I573" s="12"/>
      <c r="J573" s="12"/>
      <c r="K573" s="14"/>
      <c r="L573" s="14"/>
      <c r="M573" s="14"/>
      <c r="N573" s="14"/>
      <c r="O573" s="76"/>
    </row>
    <row r="574" spans="1:15" s="75" customFormat="1" x14ac:dyDescent="0.2">
      <c r="A574" s="18"/>
      <c r="B574" s="5"/>
      <c r="C574" s="20"/>
      <c r="D574" s="20"/>
      <c r="E574" s="16"/>
      <c r="F574" s="14"/>
      <c r="G574" s="14"/>
      <c r="H574" s="12"/>
      <c r="I574" s="12"/>
      <c r="J574" s="12"/>
      <c r="K574" s="14"/>
      <c r="L574" s="14"/>
      <c r="M574" s="14"/>
      <c r="N574" s="14"/>
      <c r="O574" s="76"/>
    </row>
    <row r="575" spans="1:15" s="75" customFormat="1" x14ac:dyDescent="0.2">
      <c r="A575" s="18"/>
      <c r="B575" s="5"/>
      <c r="C575" s="20"/>
      <c r="D575" s="20"/>
      <c r="E575" s="16"/>
      <c r="F575" s="14"/>
      <c r="G575" s="14"/>
      <c r="H575" s="12"/>
      <c r="I575" s="12"/>
      <c r="J575" s="12"/>
      <c r="K575" s="14"/>
      <c r="L575" s="14"/>
      <c r="M575" s="14"/>
      <c r="N575" s="14"/>
      <c r="O575" s="76"/>
    </row>
    <row r="576" spans="1:15" s="75" customFormat="1" x14ac:dyDescent="0.2">
      <c r="A576" s="18"/>
      <c r="B576" s="5"/>
      <c r="C576" s="20"/>
      <c r="D576" s="20"/>
      <c r="E576" s="16"/>
      <c r="F576" s="14"/>
      <c r="G576" s="14"/>
      <c r="H576" s="12"/>
      <c r="I576" s="12"/>
      <c r="J576" s="12"/>
      <c r="K576" s="14"/>
      <c r="L576" s="14"/>
      <c r="M576" s="14"/>
      <c r="N576" s="14"/>
      <c r="O576" s="76"/>
    </row>
    <row r="577" spans="1:15" s="75" customFormat="1" x14ac:dyDescent="0.2">
      <c r="A577" s="18"/>
      <c r="B577" s="5"/>
      <c r="C577" s="20"/>
      <c r="D577" s="20"/>
      <c r="E577" s="16"/>
      <c r="F577" s="14"/>
      <c r="G577" s="14"/>
      <c r="H577" s="12"/>
      <c r="I577" s="12"/>
      <c r="J577" s="12"/>
      <c r="K577" s="14"/>
      <c r="L577" s="14"/>
      <c r="M577" s="14"/>
      <c r="N577" s="14"/>
      <c r="O577" s="76"/>
    </row>
    <row r="578" spans="1:15" s="75" customFormat="1" x14ac:dyDescent="0.2">
      <c r="A578" s="18"/>
      <c r="B578" s="5"/>
      <c r="C578" s="20"/>
      <c r="D578" s="20"/>
      <c r="E578" s="16"/>
      <c r="F578" s="14"/>
      <c r="G578" s="14"/>
      <c r="H578" s="12"/>
      <c r="I578" s="12"/>
      <c r="J578" s="12"/>
      <c r="K578" s="14"/>
      <c r="L578" s="14"/>
      <c r="M578" s="14"/>
      <c r="N578" s="14"/>
      <c r="O578" s="76"/>
    </row>
    <row r="579" spans="1:15" s="75" customFormat="1" x14ac:dyDescent="0.2">
      <c r="A579" s="18"/>
      <c r="B579" s="5"/>
      <c r="C579" s="20"/>
      <c r="D579" s="20"/>
      <c r="E579" s="16"/>
      <c r="F579" s="14"/>
      <c r="G579" s="14"/>
      <c r="H579" s="12"/>
      <c r="I579" s="12"/>
      <c r="J579" s="12"/>
      <c r="K579" s="14"/>
      <c r="L579" s="14"/>
      <c r="M579" s="14"/>
      <c r="N579" s="14"/>
      <c r="O579" s="76"/>
    </row>
    <row r="580" spans="1:15" s="75" customFormat="1" x14ac:dyDescent="0.2">
      <c r="A580" s="18"/>
      <c r="B580" s="5"/>
      <c r="C580" s="20"/>
      <c r="D580" s="20"/>
      <c r="E580" s="16"/>
      <c r="F580" s="14"/>
      <c r="G580" s="14"/>
      <c r="H580" s="12"/>
      <c r="I580" s="12"/>
      <c r="J580" s="12"/>
      <c r="K580" s="14"/>
      <c r="L580" s="14"/>
      <c r="M580" s="14"/>
      <c r="N580" s="14"/>
      <c r="O580" s="76"/>
    </row>
    <row r="581" spans="1:15" s="75" customFormat="1" x14ac:dyDescent="0.2">
      <c r="A581" s="18"/>
      <c r="B581" s="5"/>
      <c r="C581" s="20"/>
      <c r="D581" s="20"/>
      <c r="E581" s="16"/>
      <c r="F581" s="14"/>
      <c r="G581" s="14"/>
      <c r="H581" s="12"/>
      <c r="I581" s="12"/>
      <c r="J581" s="12"/>
      <c r="K581" s="14"/>
      <c r="L581" s="14"/>
      <c r="M581" s="14"/>
      <c r="N581" s="14"/>
      <c r="O581" s="76"/>
    </row>
    <row r="582" spans="1:15" s="75" customFormat="1" x14ac:dyDescent="0.2">
      <c r="A582" s="18"/>
      <c r="B582" s="5"/>
      <c r="C582" s="20"/>
      <c r="D582" s="20"/>
      <c r="E582" s="16"/>
      <c r="F582" s="14"/>
      <c r="G582" s="14"/>
      <c r="H582" s="12"/>
      <c r="I582" s="12"/>
      <c r="J582" s="12"/>
      <c r="K582" s="14"/>
      <c r="L582" s="14"/>
      <c r="M582" s="14"/>
      <c r="N582" s="14"/>
      <c r="O582" s="76"/>
    </row>
    <row r="583" spans="1:15" s="75" customFormat="1" x14ac:dyDescent="0.2">
      <c r="A583" s="18"/>
      <c r="B583" s="5"/>
      <c r="C583" s="20"/>
      <c r="D583" s="20"/>
      <c r="E583" s="16"/>
      <c r="F583" s="14"/>
      <c r="G583" s="14"/>
      <c r="H583" s="12"/>
      <c r="I583" s="12"/>
      <c r="J583" s="12"/>
      <c r="K583" s="14"/>
      <c r="L583" s="14"/>
      <c r="M583" s="14"/>
      <c r="N583" s="14"/>
      <c r="O583" s="76"/>
    </row>
    <row r="584" spans="1:15" s="75" customFormat="1" x14ac:dyDescent="0.2">
      <c r="A584" s="18"/>
      <c r="B584" s="5"/>
      <c r="C584" s="20"/>
      <c r="D584" s="20"/>
      <c r="E584" s="16"/>
      <c r="F584" s="14"/>
      <c r="G584" s="14"/>
      <c r="H584" s="12"/>
      <c r="I584" s="12"/>
      <c r="J584" s="12"/>
      <c r="K584" s="14"/>
      <c r="L584" s="14"/>
      <c r="M584" s="14"/>
      <c r="N584" s="14"/>
      <c r="O584" s="76"/>
    </row>
    <row r="585" spans="1:15" s="75" customFormat="1" x14ac:dyDescent="0.2">
      <c r="A585" s="18"/>
      <c r="B585" s="5"/>
      <c r="C585" s="20"/>
      <c r="D585" s="20"/>
      <c r="E585" s="16"/>
      <c r="F585" s="14"/>
      <c r="G585" s="14"/>
      <c r="H585" s="12"/>
      <c r="I585" s="12"/>
      <c r="J585" s="12"/>
      <c r="K585" s="14"/>
      <c r="L585" s="14"/>
      <c r="M585" s="14"/>
      <c r="N585" s="14"/>
      <c r="O585" s="76"/>
    </row>
    <row r="586" spans="1:15" s="75" customFormat="1" x14ac:dyDescent="0.2">
      <c r="A586" s="18"/>
      <c r="B586" s="5"/>
      <c r="C586" s="20"/>
      <c r="D586" s="20"/>
      <c r="E586" s="16"/>
      <c r="F586" s="14"/>
      <c r="G586" s="14"/>
      <c r="H586" s="12"/>
      <c r="I586" s="12"/>
      <c r="J586" s="12"/>
      <c r="K586" s="14"/>
      <c r="L586" s="14"/>
      <c r="M586" s="14"/>
      <c r="N586" s="14"/>
      <c r="O586" s="76"/>
    </row>
    <row r="587" spans="1:15" s="75" customFormat="1" x14ac:dyDescent="0.2">
      <c r="A587" s="18"/>
      <c r="B587" s="5"/>
      <c r="C587" s="20"/>
      <c r="D587" s="20"/>
      <c r="E587" s="16"/>
      <c r="F587" s="14"/>
      <c r="G587" s="14"/>
      <c r="H587" s="12"/>
      <c r="I587" s="12"/>
      <c r="J587" s="12"/>
      <c r="K587" s="14"/>
      <c r="L587" s="14"/>
      <c r="M587" s="14"/>
      <c r="N587" s="14"/>
      <c r="O587" s="76"/>
    </row>
    <row r="588" spans="1:15" s="75" customFormat="1" x14ac:dyDescent="0.2">
      <c r="A588" s="18"/>
      <c r="B588" s="5"/>
      <c r="C588" s="20"/>
      <c r="D588" s="20"/>
      <c r="E588" s="16"/>
      <c r="F588" s="14"/>
      <c r="G588" s="14"/>
      <c r="H588" s="12"/>
      <c r="I588" s="12"/>
      <c r="J588" s="12"/>
      <c r="K588" s="14"/>
      <c r="L588" s="14"/>
      <c r="M588" s="14"/>
      <c r="N588" s="14"/>
      <c r="O588" s="76"/>
    </row>
    <row r="589" spans="1:15" s="75" customFormat="1" x14ac:dyDescent="0.2">
      <c r="A589" s="18"/>
      <c r="B589" s="5"/>
      <c r="C589" s="20"/>
      <c r="D589" s="20"/>
      <c r="E589" s="16"/>
      <c r="F589" s="14"/>
      <c r="G589" s="14"/>
      <c r="H589" s="12"/>
      <c r="I589" s="12"/>
      <c r="J589" s="12"/>
      <c r="K589" s="14"/>
      <c r="L589" s="14"/>
      <c r="M589" s="14"/>
      <c r="N589" s="14"/>
      <c r="O589" s="76"/>
    </row>
    <row r="590" spans="1:15" s="75" customFormat="1" x14ac:dyDescent="0.2">
      <c r="A590" s="18"/>
      <c r="B590" s="5"/>
      <c r="C590" s="20"/>
      <c r="D590" s="20"/>
      <c r="E590" s="16"/>
      <c r="F590" s="14"/>
      <c r="G590" s="14"/>
      <c r="H590" s="12"/>
      <c r="I590" s="12"/>
      <c r="J590" s="12"/>
      <c r="K590" s="14"/>
      <c r="L590" s="14"/>
      <c r="M590" s="14"/>
      <c r="N590" s="14"/>
      <c r="O590" s="76"/>
    </row>
    <row r="591" spans="1:15" s="75" customFormat="1" x14ac:dyDescent="0.2">
      <c r="A591" s="18"/>
      <c r="B591" s="5"/>
      <c r="C591" s="20"/>
      <c r="D591" s="20"/>
      <c r="E591" s="16"/>
      <c r="F591" s="14"/>
      <c r="G591" s="14"/>
      <c r="H591" s="12"/>
      <c r="I591" s="12"/>
      <c r="J591" s="12"/>
      <c r="K591" s="14"/>
      <c r="L591" s="14"/>
      <c r="M591" s="14"/>
      <c r="N591" s="14"/>
      <c r="O591" s="76"/>
    </row>
    <row r="592" spans="1:15" s="75" customFormat="1" x14ac:dyDescent="0.2">
      <c r="A592" s="18"/>
      <c r="B592" s="5"/>
      <c r="C592" s="20"/>
      <c r="D592" s="20"/>
      <c r="E592" s="16"/>
      <c r="F592" s="14"/>
      <c r="G592" s="14"/>
      <c r="H592" s="12"/>
      <c r="I592" s="12"/>
      <c r="J592" s="12"/>
      <c r="K592" s="14"/>
      <c r="L592" s="14"/>
      <c r="M592" s="14"/>
      <c r="N592" s="14"/>
      <c r="O592" s="76"/>
    </row>
    <row r="593" spans="1:15" s="75" customFormat="1" x14ac:dyDescent="0.2">
      <c r="A593" s="18"/>
      <c r="B593" s="5"/>
      <c r="C593" s="20"/>
      <c r="D593" s="20"/>
      <c r="E593" s="16"/>
      <c r="F593" s="14"/>
      <c r="G593" s="14"/>
      <c r="H593" s="12"/>
      <c r="I593" s="12"/>
      <c r="J593" s="12"/>
      <c r="K593" s="14"/>
      <c r="L593" s="14"/>
      <c r="M593" s="14"/>
      <c r="N593" s="14"/>
      <c r="O593" s="76"/>
    </row>
    <row r="594" spans="1:15" s="75" customFormat="1" x14ac:dyDescent="0.2">
      <c r="A594" s="18"/>
      <c r="B594" s="5"/>
      <c r="C594" s="20"/>
      <c r="D594" s="20"/>
      <c r="E594" s="16"/>
      <c r="F594" s="14"/>
      <c r="G594" s="14"/>
      <c r="H594" s="12"/>
      <c r="I594" s="12"/>
      <c r="J594" s="12"/>
      <c r="K594" s="14"/>
      <c r="L594" s="14"/>
      <c r="M594" s="14"/>
      <c r="N594" s="14"/>
      <c r="O594" s="76"/>
    </row>
    <row r="595" spans="1:15" s="75" customFormat="1" x14ac:dyDescent="0.2">
      <c r="A595" s="18"/>
      <c r="B595" s="5"/>
      <c r="C595" s="20"/>
      <c r="D595" s="20"/>
      <c r="E595" s="16"/>
      <c r="F595" s="14"/>
      <c r="G595" s="14"/>
      <c r="H595" s="12"/>
      <c r="I595" s="12"/>
      <c r="J595" s="12"/>
      <c r="K595" s="14"/>
      <c r="L595" s="14"/>
      <c r="M595" s="14"/>
      <c r="N595" s="14"/>
      <c r="O595" s="76"/>
    </row>
    <row r="596" spans="1:15" s="75" customFormat="1" x14ac:dyDescent="0.2">
      <c r="A596" s="18"/>
      <c r="B596" s="5"/>
      <c r="C596" s="20"/>
      <c r="D596" s="20"/>
      <c r="E596" s="16"/>
      <c r="F596" s="14"/>
      <c r="G596" s="14"/>
      <c r="H596" s="12"/>
      <c r="I596" s="12"/>
      <c r="J596" s="12"/>
      <c r="K596" s="14"/>
      <c r="L596" s="14"/>
      <c r="M596" s="14"/>
      <c r="N596" s="14"/>
      <c r="O596" s="76"/>
    </row>
    <row r="597" spans="1:15" s="75" customFormat="1" x14ac:dyDescent="0.2">
      <c r="A597" s="18"/>
      <c r="B597" s="5"/>
      <c r="C597" s="20"/>
      <c r="D597" s="20"/>
      <c r="E597" s="16"/>
      <c r="F597" s="14"/>
      <c r="G597" s="14"/>
      <c r="H597" s="12"/>
      <c r="I597" s="12"/>
      <c r="J597" s="12"/>
      <c r="K597" s="14"/>
      <c r="L597" s="14"/>
      <c r="M597" s="14"/>
      <c r="N597" s="14"/>
      <c r="O597" s="76"/>
    </row>
    <row r="598" spans="1:15" s="75" customFormat="1" x14ac:dyDescent="0.2">
      <c r="A598" s="18"/>
      <c r="B598" s="5"/>
      <c r="C598" s="20"/>
      <c r="D598" s="20"/>
      <c r="E598" s="16"/>
      <c r="F598" s="14"/>
      <c r="G598" s="14"/>
      <c r="H598" s="12"/>
      <c r="I598" s="12"/>
      <c r="J598" s="12"/>
      <c r="K598" s="14"/>
      <c r="L598" s="14"/>
      <c r="M598" s="14"/>
      <c r="N598" s="14"/>
      <c r="O598" s="76"/>
    </row>
    <row r="599" spans="1:15" s="75" customFormat="1" x14ac:dyDescent="0.2">
      <c r="A599" s="18"/>
      <c r="B599" s="5"/>
      <c r="C599" s="20"/>
      <c r="D599" s="20"/>
      <c r="E599" s="16"/>
      <c r="F599" s="14"/>
      <c r="G599" s="14"/>
      <c r="H599" s="12"/>
      <c r="I599" s="12"/>
      <c r="J599" s="12"/>
      <c r="K599" s="14"/>
      <c r="L599" s="14"/>
      <c r="M599" s="14"/>
      <c r="N599" s="14"/>
      <c r="O599" s="76"/>
    </row>
    <row r="600" spans="1:15" s="75" customFormat="1" x14ac:dyDescent="0.2">
      <c r="A600" s="18"/>
      <c r="B600" s="5"/>
      <c r="C600" s="20"/>
      <c r="D600" s="20"/>
      <c r="E600" s="16"/>
      <c r="F600" s="14"/>
      <c r="G600" s="14"/>
      <c r="H600" s="12"/>
      <c r="I600" s="12"/>
      <c r="J600" s="12"/>
      <c r="K600" s="14"/>
      <c r="L600" s="14"/>
      <c r="M600" s="14"/>
      <c r="N600" s="14"/>
      <c r="O600" s="76"/>
    </row>
    <row r="601" spans="1:15" s="75" customFormat="1" x14ac:dyDescent="0.2">
      <c r="A601" s="18"/>
      <c r="B601" s="5"/>
      <c r="C601" s="20"/>
      <c r="D601" s="20"/>
      <c r="E601" s="16"/>
      <c r="F601" s="14"/>
      <c r="G601" s="14"/>
      <c r="H601" s="12"/>
      <c r="I601" s="12"/>
      <c r="J601" s="12"/>
      <c r="K601" s="14"/>
      <c r="L601" s="14"/>
      <c r="M601" s="14"/>
      <c r="N601" s="14"/>
      <c r="O601" s="76"/>
    </row>
    <row r="602" spans="1:15" s="75" customFormat="1" x14ac:dyDescent="0.2">
      <c r="A602" s="18"/>
      <c r="B602" s="5"/>
      <c r="C602" s="20"/>
      <c r="D602" s="20"/>
      <c r="E602" s="16"/>
      <c r="F602" s="14"/>
      <c r="G602" s="14"/>
      <c r="H602" s="12"/>
      <c r="I602" s="12"/>
      <c r="J602" s="12"/>
      <c r="K602" s="14"/>
      <c r="L602" s="14"/>
      <c r="M602" s="14"/>
      <c r="N602" s="14"/>
      <c r="O602" s="76"/>
    </row>
    <row r="603" spans="1:15" s="75" customFormat="1" x14ac:dyDescent="0.2">
      <c r="A603" s="18"/>
      <c r="B603" s="5"/>
      <c r="C603" s="20"/>
      <c r="D603" s="20"/>
      <c r="E603" s="16"/>
      <c r="F603" s="14"/>
      <c r="G603" s="14"/>
      <c r="H603" s="12"/>
      <c r="I603" s="12"/>
      <c r="J603" s="12"/>
      <c r="K603" s="14"/>
      <c r="L603" s="14"/>
      <c r="M603" s="14"/>
      <c r="N603" s="14"/>
      <c r="O603" s="76"/>
    </row>
    <row r="604" spans="1:15" s="75" customFormat="1" x14ac:dyDescent="0.2">
      <c r="A604" s="18"/>
      <c r="B604" s="5"/>
      <c r="C604" s="20"/>
      <c r="D604" s="20"/>
      <c r="E604" s="16"/>
      <c r="F604" s="14"/>
      <c r="G604" s="14"/>
      <c r="H604" s="12"/>
      <c r="I604" s="12"/>
      <c r="J604" s="12"/>
      <c r="K604" s="14"/>
      <c r="L604" s="14"/>
      <c r="M604" s="14"/>
      <c r="N604" s="14"/>
      <c r="O604" s="76"/>
    </row>
    <row r="605" spans="1:15" s="75" customFormat="1" x14ac:dyDescent="0.2">
      <c r="A605" s="18"/>
      <c r="B605" s="5"/>
      <c r="C605" s="20"/>
      <c r="D605" s="20"/>
      <c r="E605" s="16"/>
      <c r="F605" s="14"/>
      <c r="G605" s="14"/>
      <c r="H605" s="12"/>
      <c r="I605" s="12"/>
      <c r="J605" s="12"/>
      <c r="K605" s="14"/>
      <c r="L605" s="14"/>
      <c r="M605" s="14"/>
      <c r="N605" s="14"/>
      <c r="O605" s="76"/>
    </row>
    <row r="606" spans="1:15" s="75" customFormat="1" x14ac:dyDescent="0.2">
      <c r="A606" s="18"/>
      <c r="B606" s="5"/>
      <c r="C606" s="20"/>
      <c r="D606" s="20"/>
      <c r="E606" s="16"/>
      <c r="F606" s="14"/>
      <c r="G606" s="14"/>
      <c r="H606" s="12"/>
      <c r="I606" s="12"/>
      <c r="J606" s="12"/>
      <c r="K606" s="14"/>
      <c r="L606" s="14"/>
      <c r="M606" s="14"/>
      <c r="N606" s="14"/>
      <c r="O606" s="76"/>
    </row>
    <row r="607" spans="1:15" s="75" customFormat="1" x14ac:dyDescent="0.2">
      <c r="A607" s="18"/>
      <c r="B607" s="5"/>
      <c r="C607" s="20"/>
      <c r="D607" s="20"/>
      <c r="E607" s="16"/>
      <c r="F607" s="14"/>
      <c r="G607" s="14"/>
      <c r="H607" s="12"/>
      <c r="I607" s="12"/>
      <c r="J607" s="12"/>
      <c r="K607" s="14"/>
      <c r="L607" s="14"/>
      <c r="M607" s="14"/>
      <c r="N607" s="14"/>
      <c r="O607" s="76"/>
    </row>
    <row r="608" spans="1:15" s="75" customFormat="1" x14ac:dyDescent="0.2">
      <c r="A608" s="18"/>
      <c r="B608" s="5"/>
      <c r="C608" s="20"/>
      <c r="D608" s="20"/>
      <c r="E608" s="16"/>
      <c r="F608" s="14"/>
      <c r="G608" s="14"/>
      <c r="H608" s="12"/>
      <c r="I608" s="12"/>
      <c r="J608" s="12"/>
      <c r="K608" s="14"/>
      <c r="L608" s="14"/>
      <c r="M608" s="14"/>
      <c r="N608" s="14"/>
      <c r="O608" s="76"/>
    </row>
    <row r="609" spans="1:15" s="75" customFormat="1" x14ac:dyDescent="0.2">
      <c r="A609" s="18"/>
      <c r="B609" s="5"/>
      <c r="C609" s="20"/>
      <c r="D609" s="20"/>
      <c r="E609" s="16"/>
      <c r="F609" s="14"/>
      <c r="G609" s="14"/>
      <c r="H609" s="12"/>
      <c r="I609" s="12"/>
      <c r="J609" s="12"/>
      <c r="K609" s="14"/>
      <c r="L609" s="14"/>
      <c r="M609" s="14"/>
      <c r="N609" s="14"/>
      <c r="O609" s="76"/>
    </row>
    <row r="610" spans="1:15" s="75" customFormat="1" x14ac:dyDescent="0.2">
      <c r="A610" s="18"/>
      <c r="B610" s="5"/>
      <c r="C610" s="20"/>
      <c r="D610" s="20"/>
      <c r="E610" s="16"/>
      <c r="F610" s="14"/>
      <c r="G610" s="14"/>
      <c r="H610" s="12"/>
      <c r="I610" s="12"/>
      <c r="J610" s="12"/>
      <c r="K610" s="14"/>
      <c r="L610" s="14"/>
      <c r="M610" s="14"/>
      <c r="N610" s="14"/>
      <c r="O610" s="76"/>
    </row>
    <row r="611" spans="1:15" s="75" customFormat="1" x14ac:dyDescent="0.2">
      <c r="A611" s="18"/>
      <c r="B611" s="5"/>
      <c r="C611" s="20"/>
      <c r="D611" s="20"/>
      <c r="E611" s="16"/>
      <c r="F611" s="14"/>
      <c r="G611" s="14"/>
      <c r="H611" s="12"/>
      <c r="I611" s="12"/>
      <c r="J611" s="12"/>
      <c r="K611" s="14"/>
      <c r="L611" s="14"/>
      <c r="M611" s="14"/>
      <c r="N611" s="14"/>
      <c r="O611" s="76"/>
    </row>
    <row r="612" spans="1:15" s="75" customFormat="1" x14ac:dyDescent="0.2">
      <c r="A612" s="18"/>
      <c r="B612" s="5"/>
      <c r="C612" s="20"/>
      <c r="D612" s="20"/>
      <c r="E612" s="16"/>
      <c r="F612" s="14"/>
      <c r="G612" s="14"/>
      <c r="H612" s="12"/>
      <c r="I612" s="12"/>
      <c r="J612" s="12"/>
      <c r="K612" s="14"/>
      <c r="L612" s="14"/>
      <c r="M612" s="14"/>
      <c r="N612" s="14"/>
      <c r="O612" s="76"/>
    </row>
    <row r="613" spans="1:15" s="75" customFormat="1" x14ac:dyDescent="0.2">
      <c r="A613" s="18"/>
      <c r="B613" s="5"/>
      <c r="C613" s="20"/>
      <c r="D613" s="20"/>
      <c r="E613" s="16"/>
      <c r="F613" s="14"/>
      <c r="G613" s="14"/>
      <c r="H613" s="12"/>
      <c r="I613" s="12"/>
      <c r="J613" s="12"/>
      <c r="K613" s="14"/>
      <c r="L613" s="14"/>
      <c r="M613" s="14"/>
      <c r="N613" s="14"/>
      <c r="O613" s="76"/>
    </row>
    <row r="614" spans="1:15" s="75" customFormat="1" x14ac:dyDescent="0.2">
      <c r="A614" s="18"/>
      <c r="B614" s="5"/>
      <c r="C614" s="20"/>
      <c r="D614" s="20"/>
      <c r="E614" s="16"/>
      <c r="F614" s="14"/>
      <c r="G614" s="14"/>
      <c r="H614" s="12"/>
      <c r="I614" s="12"/>
      <c r="J614" s="12"/>
      <c r="K614" s="14"/>
      <c r="L614" s="14"/>
      <c r="M614" s="14"/>
      <c r="N614" s="14"/>
      <c r="O614" s="76"/>
    </row>
    <row r="615" spans="1:15" s="75" customFormat="1" x14ac:dyDescent="0.2">
      <c r="A615" s="18"/>
      <c r="B615" s="5"/>
      <c r="C615" s="20"/>
      <c r="D615" s="20"/>
      <c r="E615" s="16"/>
      <c r="F615" s="14"/>
      <c r="G615" s="14"/>
      <c r="H615" s="12"/>
      <c r="I615" s="12"/>
      <c r="J615" s="12"/>
      <c r="K615" s="14"/>
      <c r="L615" s="14"/>
      <c r="M615" s="14"/>
      <c r="N615" s="14"/>
      <c r="O615" s="76"/>
    </row>
    <row r="616" spans="1:15" s="75" customFormat="1" x14ac:dyDescent="0.2">
      <c r="A616" s="18"/>
      <c r="B616" s="5"/>
      <c r="C616" s="20"/>
      <c r="D616" s="20"/>
      <c r="E616" s="16"/>
      <c r="F616" s="14"/>
      <c r="G616" s="14"/>
      <c r="H616" s="12"/>
      <c r="I616" s="12"/>
      <c r="J616" s="12"/>
      <c r="K616" s="14"/>
      <c r="L616" s="14"/>
      <c r="M616" s="14"/>
      <c r="N616" s="14"/>
      <c r="O616" s="76"/>
    </row>
    <row r="617" spans="1:15" s="75" customFormat="1" x14ac:dyDescent="0.2">
      <c r="A617" s="18"/>
      <c r="B617" s="5"/>
      <c r="C617" s="20"/>
      <c r="D617" s="20"/>
      <c r="E617" s="16"/>
      <c r="F617" s="14"/>
      <c r="G617" s="14"/>
      <c r="H617" s="12"/>
      <c r="I617" s="12"/>
      <c r="J617" s="12"/>
      <c r="K617" s="14"/>
      <c r="L617" s="14"/>
      <c r="M617" s="14"/>
      <c r="N617" s="14"/>
      <c r="O617" s="76"/>
    </row>
    <row r="618" spans="1:15" s="75" customFormat="1" x14ac:dyDescent="0.2">
      <c r="A618" s="18"/>
      <c r="B618" s="5"/>
      <c r="C618" s="20"/>
      <c r="D618" s="20"/>
      <c r="E618" s="16"/>
      <c r="F618" s="14"/>
      <c r="G618" s="14"/>
      <c r="H618" s="12"/>
      <c r="I618" s="12"/>
      <c r="J618" s="12"/>
      <c r="K618" s="14"/>
      <c r="L618" s="14"/>
      <c r="M618" s="14"/>
      <c r="N618" s="14"/>
      <c r="O618" s="76"/>
    </row>
    <row r="619" spans="1:15" s="75" customFormat="1" x14ac:dyDescent="0.2">
      <c r="A619" s="18"/>
      <c r="B619" s="5"/>
      <c r="C619" s="20"/>
      <c r="D619" s="20"/>
      <c r="E619" s="16"/>
      <c r="F619" s="14"/>
      <c r="G619" s="14"/>
      <c r="H619" s="12"/>
      <c r="I619" s="12"/>
      <c r="J619" s="12"/>
      <c r="K619" s="14"/>
      <c r="L619" s="14"/>
      <c r="M619" s="14"/>
      <c r="N619" s="14"/>
      <c r="O619" s="76"/>
    </row>
    <row r="620" spans="1:15" s="75" customFormat="1" x14ac:dyDescent="0.2">
      <c r="A620" s="18"/>
      <c r="B620" s="5"/>
      <c r="C620" s="20"/>
      <c r="D620" s="20"/>
      <c r="E620" s="16"/>
      <c r="F620" s="14"/>
      <c r="G620" s="14"/>
      <c r="H620" s="12"/>
      <c r="I620" s="12"/>
      <c r="J620" s="12"/>
      <c r="K620" s="14"/>
      <c r="L620" s="14"/>
      <c r="M620" s="14"/>
      <c r="N620" s="14"/>
      <c r="O620" s="76"/>
    </row>
    <row r="621" spans="1:15" s="75" customFormat="1" x14ac:dyDescent="0.2">
      <c r="A621" s="18"/>
      <c r="B621" s="5"/>
      <c r="C621" s="20"/>
      <c r="D621" s="20"/>
      <c r="E621" s="16"/>
      <c r="F621" s="14"/>
      <c r="G621" s="14"/>
      <c r="H621" s="12"/>
      <c r="I621" s="12"/>
      <c r="J621" s="12"/>
      <c r="K621" s="14"/>
      <c r="L621" s="14"/>
      <c r="M621" s="14"/>
      <c r="N621" s="14"/>
      <c r="O621" s="76"/>
    </row>
    <row r="622" spans="1:15" s="75" customFormat="1" x14ac:dyDescent="0.2">
      <c r="A622" s="18"/>
      <c r="B622" s="5"/>
      <c r="C622" s="20"/>
      <c r="D622" s="20"/>
      <c r="E622" s="16"/>
      <c r="F622" s="14"/>
      <c r="G622" s="14"/>
      <c r="H622" s="12"/>
      <c r="I622" s="12"/>
      <c r="J622" s="12"/>
      <c r="K622" s="14"/>
      <c r="L622" s="14"/>
      <c r="M622" s="14"/>
      <c r="N622" s="14"/>
      <c r="O622" s="76"/>
    </row>
    <row r="623" spans="1:15" s="75" customFormat="1" x14ac:dyDescent="0.2">
      <c r="A623" s="18"/>
      <c r="B623" s="5"/>
      <c r="C623" s="20"/>
      <c r="D623" s="20"/>
      <c r="E623" s="16"/>
      <c r="F623" s="14"/>
      <c r="G623" s="14"/>
      <c r="H623" s="12"/>
      <c r="I623" s="12"/>
      <c r="J623" s="12"/>
      <c r="K623" s="14"/>
      <c r="L623" s="14"/>
      <c r="M623" s="14"/>
      <c r="N623" s="14"/>
      <c r="O623" s="76"/>
    </row>
    <row r="624" spans="1:15" s="75" customFormat="1" x14ac:dyDescent="0.2">
      <c r="A624" s="18"/>
      <c r="B624" s="5"/>
      <c r="C624" s="20"/>
      <c r="D624" s="20"/>
      <c r="E624" s="16"/>
      <c r="F624" s="14"/>
      <c r="G624" s="14"/>
      <c r="H624" s="12"/>
      <c r="I624" s="12"/>
      <c r="J624" s="12"/>
      <c r="K624" s="14"/>
      <c r="L624" s="14"/>
      <c r="M624" s="14"/>
      <c r="N624" s="14"/>
      <c r="O624" s="76"/>
    </row>
    <row r="625" spans="1:15" s="75" customFormat="1" x14ac:dyDescent="0.2">
      <c r="A625" s="18"/>
      <c r="B625" s="5"/>
      <c r="C625" s="20"/>
      <c r="D625" s="20"/>
      <c r="E625" s="16"/>
      <c r="F625" s="14"/>
      <c r="G625" s="14"/>
      <c r="H625" s="12"/>
      <c r="I625" s="12"/>
      <c r="J625" s="12"/>
      <c r="K625" s="14"/>
      <c r="L625" s="14"/>
      <c r="M625" s="14"/>
      <c r="N625" s="14"/>
      <c r="O625" s="76"/>
    </row>
    <row r="626" spans="1:15" s="75" customFormat="1" x14ac:dyDescent="0.2">
      <c r="A626" s="18"/>
      <c r="B626" s="5"/>
      <c r="C626" s="20"/>
      <c r="D626" s="20"/>
      <c r="E626" s="16"/>
      <c r="F626" s="14"/>
      <c r="G626" s="14"/>
      <c r="H626" s="12"/>
      <c r="I626" s="12"/>
      <c r="J626" s="12"/>
      <c r="K626" s="14"/>
      <c r="L626" s="14"/>
      <c r="M626" s="14"/>
      <c r="N626" s="14"/>
      <c r="O626" s="76"/>
    </row>
    <row r="627" spans="1:15" s="75" customFormat="1" x14ac:dyDescent="0.2">
      <c r="A627" s="18"/>
      <c r="B627" s="5"/>
      <c r="C627" s="20"/>
      <c r="D627" s="20"/>
      <c r="E627" s="16"/>
      <c r="F627" s="14"/>
      <c r="G627" s="14"/>
      <c r="H627" s="12"/>
      <c r="I627" s="12"/>
      <c r="J627" s="12"/>
      <c r="K627" s="14"/>
      <c r="L627" s="14"/>
      <c r="M627" s="14"/>
      <c r="N627" s="14"/>
      <c r="O627" s="76"/>
    </row>
    <row r="628" spans="1:15" s="75" customFormat="1" x14ac:dyDescent="0.2">
      <c r="A628" s="18"/>
      <c r="B628" s="5"/>
      <c r="C628" s="20"/>
      <c r="D628" s="20"/>
      <c r="E628" s="16"/>
      <c r="F628" s="14"/>
      <c r="G628" s="14"/>
      <c r="H628" s="12"/>
      <c r="I628" s="12"/>
      <c r="J628" s="12"/>
      <c r="K628" s="14"/>
      <c r="L628" s="14"/>
      <c r="M628" s="14"/>
      <c r="N628" s="14"/>
      <c r="O628" s="76"/>
    </row>
    <row r="629" spans="1:15" s="75" customFormat="1" x14ac:dyDescent="0.2">
      <c r="A629" s="18"/>
      <c r="B629" s="5"/>
      <c r="C629" s="20"/>
      <c r="D629" s="20"/>
      <c r="E629" s="16"/>
      <c r="F629" s="14"/>
      <c r="G629" s="14"/>
      <c r="H629" s="12"/>
      <c r="I629" s="12"/>
      <c r="J629" s="12"/>
      <c r="K629" s="14"/>
      <c r="L629" s="14"/>
      <c r="M629" s="14"/>
      <c r="N629" s="14"/>
      <c r="O629" s="76"/>
    </row>
    <row r="630" spans="1:15" s="75" customFormat="1" x14ac:dyDescent="0.2">
      <c r="A630" s="18"/>
      <c r="B630" s="5"/>
      <c r="C630" s="20"/>
      <c r="D630" s="20"/>
      <c r="E630" s="16"/>
      <c r="F630" s="14"/>
      <c r="G630" s="14"/>
      <c r="H630" s="12"/>
      <c r="I630" s="12"/>
      <c r="J630" s="12"/>
      <c r="K630" s="14"/>
      <c r="L630" s="14"/>
      <c r="M630" s="14"/>
      <c r="N630" s="14"/>
      <c r="O630" s="76"/>
    </row>
    <row r="631" spans="1:15" s="75" customFormat="1" x14ac:dyDescent="0.2">
      <c r="A631" s="18"/>
      <c r="B631" s="5"/>
      <c r="C631" s="20"/>
      <c r="D631" s="20"/>
      <c r="E631" s="16"/>
      <c r="F631" s="14"/>
      <c r="G631" s="14"/>
      <c r="H631" s="12"/>
      <c r="I631" s="12"/>
      <c r="J631" s="12"/>
      <c r="K631" s="14"/>
      <c r="L631" s="14"/>
      <c r="M631" s="14"/>
      <c r="N631" s="14"/>
      <c r="O631" s="76"/>
    </row>
    <row r="632" spans="1:15" s="75" customFormat="1" x14ac:dyDescent="0.2">
      <c r="A632" s="18"/>
      <c r="B632" s="5"/>
      <c r="C632" s="20"/>
      <c r="D632" s="20"/>
      <c r="E632" s="16"/>
      <c r="F632" s="14"/>
      <c r="G632" s="14"/>
      <c r="H632" s="12"/>
      <c r="I632" s="12"/>
      <c r="J632" s="12"/>
      <c r="K632" s="14"/>
      <c r="L632" s="14"/>
      <c r="M632" s="14"/>
      <c r="N632" s="14"/>
      <c r="O632" s="76"/>
    </row>
    <row r="633" spans="1:15" s="75" customFormat="1" x14ac:dyDescent="0.2">
      <c r="A633" s="18"/>
      <c r="B633" s="5"/>
      <c r="C633" s="20"/>
      <c r="D633" s="20"/>
      <c r="E633" s="16"/>
      <c r="F633" s="14"/>
      <c r="G633" s="14"/>
      <c r="H633" s="12"/>
      <c r="I633" s="12"/>
      <c r="J633" s="12"/>
      <c r="K633" s="14"/>
      <c r="L633" s="14"/>
      <c r="M633" s="14"/>
      <c r="N633" s="14"/>
      <c r="O633" s="76"/>
    </row>
    <row r="634" spans="1:15" s="75" customFormat="1" x14ac:dyDescent="0.2">
      <c r="A634" s="18"/>
      <c r="B634" s="5"/>
      <c r="C634" s="20"/>
      <c r="D634" s="20"/>
      <c r="E634" s="16"/>
      <c r="F634" s="14"/>
      <c r="G634" s="14"/>
      <c r="H634" s="12"/>
      <c r="I634" s="12"/>
      <c r="J634" s="12"/>
      <c r="K634" s="14"/>
      <c r="L634" s="14"/>
      <c r="M634" s="14"/>
      <c r="N634" s="14"/>
      <c r="O634" s="76"/>
    </row>
    <row r="635" spans="1:15" s="75" customFormat="1" x14ac:dyDescent="0.2">
      <c r="A635" s="18"/>
      <c r="B635" s="5"/>
      <c r="C635" s="20"/>
      <c r="D635" s="20"/>
      <c r="E635" s="16"/>
      <c r="F635" s="14"/>
      <c r="G635" s="14"/>
      <c r="H635" s="12"/>
      <c r="I635" s="12"/>
      <c r="J635" s="12"/>
      <c r="K635" s="14"/>
      <c r="L635" s="14"/>
      <c r="M635" s="14"/>
      <c r="N635" s="14"/>
      <c r="O635" s="76"/>
    </row>
    <row r="636" spans="1:15" s="75" customFormat="1" x14ac:dyDescent="0.2">
      <c r="A636" s="18"/>
      <c r="B636" s="5"/>
      <c r="C636" s="20"/>
      <c r="D636" s="20"/>
      <c r="E636" s="16"/>
      <c r="F636" s="14"/>
      <c r="G636" s="14"/>
      <c r="H636" s="12"/>
      <c r="I636" s="12"/>
      <c r="J636" s="12"/>
      <c r="K636" s="14"/>
      <c r="L636" s="14"/>
      <c r="M636" s="14"/>
      <c r="N636" s="14"/>
      <c r="O636" s="76"/>
    </row>
    <row r="637" spans="1:15" s="75" customFormat="1" x14ac:dyDescent="0.2">
      <c r="A637" s="18"/>
      <c r="B637" s="5"/>
      <c r="C637" s="20"/>
      <c r="D637" s="20"/>
      <c r="E637" s="16"/>
      <c r="F637" s="14"/>
      <c r="G637" s="14"/>
      <c r="H637" s="12"/>
      <c r="I637" s="12"/>
      <c r="J637" s="12"/>
      <c r="K637" s="14"/>
      <c r="L637" s="14"/>
      <c r="M637" s="14"/>
      <c r="N637" s="14"/>
      <c r="O637" s="76"/>
    </row>
    <row r="638" spans="1:15" s="75" customFormat="1" x14ac:dyDescent="0.2">
      <c r="A638" s="18"/>
      <c r="B638" s="5"/>
      <c r="C638" s="20"/>
      <c r="D638" s="20"/>
      <c r="E638" s="16"/>
      <c r="F638" s="14"/>
      <c r="G638" s="14"/>
      <c r="H638" s="12"/>
      <c r="I638" s="12"/>
      <c r="J638" s="12"/>
      <c r="K638" s="14"/>
      <c r="L638" s="14"/>
      <c r="M638" s="14"/>
      <c r="N638" s="14"/>
      <c r="O638" s="76"/>
    </row>
    <row r="639" spans="1:15" s="75" customFormat="1" x14ac:dyDescent="0.2">
      <c r="A639" s="18"/>
      <c r="B639" s="5"/>
      <c r="C639" s="20"/>
      <c r="D639" s="20"/>
      <c r="E639" s="16"/>
      <c r="F639" s="14"/>
      <c r="G639" s="14"/>
      <c r="H639" s="12"/>
      <c r="I639" s="12"/>
      <c r="J639" s="12"/>
      <c r="K639" s="14"/>
      <c r="L639" s="14"/>
      <c r="M639" s="14"/>
      <c r="N639" s="14"/>
      <c r="O639" s="76"/>
    </row>
    <row r="640" spans="1:15" s="75" customFormat="1" x14ac:dyDescent="0.2">
      <c r="A640" s="18"/>
      <c r="B640" s="5"/>
      <c r="C640" s="20"/>
      <c r="D640" s="20"/>
      <c r="E640" s="16"/>
      <c r="F640" s="14"/>
      <c r="G640" s="14"/>
      <c r="H640" s="12"/>
      <c r="I640" s="12"/>
      <c r="J640" s="12"/>
      <c r="K640" s="14"/>
      <c r="L640" s="14"/>
      <c r="M640" s="14"/>
      <c r="N640" s="14"/>
      <c r="O640" s="76"/>
    </row>
    <row r="641" spans="1:15" s="75" customFormat="1" x14ac:dyDescent="0.2">
      <c r="A641" s="18"/>
      <c r="B641" s="5"/>
      <c r="C641" s="20"/>
      <c r="D641" s="20"/>
      <c r="E641" s="16"/>
      <c r="F641" s="14"/>
      <c r="G641" s="14"/>
      <c r="H641" s="12"/>
      <c r="I641" s="12"/>
      <c r="J641" s="12"/>
      <c r="K641" s="14"/>
      <c r="L641" s="14"/>
      <c r="M641" s="14"/>
      <c r="N641" s="14"/>
      <c r="O641" s="76"/>
    </row>
    <row r="642" spans="1:15" s="75" customFormat="1" x14ac:dyDescent="0.2">
      <c r="A642" s="18"/>
      <c r="B642" s="5"/>
      <c r="C642" s="20"/>
      <c r="D642" s="20"/>
      <c r="E642" s="16"/>
      <c r="F642" s="14"/>
      <c r="G642" s="14"/>
      <c r="H642" s="12"/>
      <c r="I642" s="12"/>
      <c r="J642" s="12"/>
      <c r="K642" s="14"/>
      <c r="L642" s="14"/>
      <c r="M642" s="14"/>
      <c r="N642" s="14"/>
      <c r="O642" s="76"/>
    </row>
    <row r="643" spans="1:15" s="75" customFormat="1" x14ac:dyDescent="0.2">
      <c r="A643" s="18"/>
      <c r="B643" s="5"/>
      <c r="C643" s="20"/>
      <c r="D643" s="20"/>
      <c r="E643" s="16"/>
      <c r="F643" s="14"/>
      <c r="G643" s="14"/>
      <c r="H643" s="12"/>
      <c r="I643" s="12"/>
      <c r="J643" s="12"/>
      <c r="K643" s="14"/>
      <c r="L643" s="14"/>
      <c r="M643" s="14"/>
      <c r="N643" s="14"/>
      <c r="O643" s="76"/>
    </row>
    <row r="644" spans="1:15" s="75" customFormat="1" x14ac:dyDescent="0.2">
      <c r="A644" s="18"/>
      <c r="B644" s="5"/>
      <c r="C644" s="20"/>
      <c r="D644" s="20"/>
      <c r="E644" s="16"/>
      <c r="F644" s="14"/>
      <c r="G644" s="14"/>
      <c r="H644" s="12"/>
      <c r="I644" s="12"/>
      <c r="J644" s="12"/>
      <c r="K644" s="14"/>
      <c r="L644" s="14"/>
      <c r="M644" s="14"/>
      <c r="N644" s="14"/>
      <c r="O644" s="76"/>
    </row>
    <row r="645" spans="1:15" s="75" customFormat="1" x14ac:dyDescent="0.2">
      <c r="A645" s="18"/>
      <c r="B645" s="5"/>
      <c r="C645" s="20"/>
      <c r="D645" s="20"/>
      <c r="E645" s="16"/>
      <c r="F645" s="14"/>
      <c r="G645" s="14"/>
      <c r="H645" s="12"/>
      <c r="I645" s="12"/>
      <c r="J645" s="12"/>
      <c r="K645" s="14"/>
      <c r="L645" s="14"/>
      <c r="M645" s="14"/>
      <c r="N645" s="14"/>
      <c r="O645" s="76"/>
    </row>
    <row r="646" spans="1:15" s="75" customFormat="1" x14ac:dyDescent="0.2">
      <c r="A646" s="18"/>
      <c r="B646" s="5"/>
      <c r="C646" s="20"/>
      <c r="D646" s="20"/>
      <c r="E646" s="16"/>
      <c r="F646" s="14"/>
      <c r="G646" s="14"/>
      <c r="H646" s="12"/>
      <c r="I646" s="12"/>
      <c r="J646" s="12"/>
      <c r="K646" s="14"/>
      <c r="L646" s="14"/>
      <c r="M646" s="14"/>
      <c r="N646" s="14"/>
      <c r="O646" s="76"/>
    </row>
    <row r="647" spans="1:15" s="75" customFormat="1" x14ac:dyDescent="0.2">
      <c r="A647" s="18"/>
      <c r="B647" s="5"/>
      <c r="C647" s="20"/>
      <c r="D647" s="20"/>
      <c r="E647" s="16"/>
      <c r="F647" s="14"/>
      <c r="G647" s="14"/>
      <c r="H647" s="12"/>
      <c r="I647" s="12"/>
      <c r="J647" s="12"/>
      <c r="K647" s="14"/>
      <c r="L647" s="14"/>
      <c r="M647" s="14"/>
      <c r="N647" s="14"/>
      <c r="O647" s="76"/>
    </row>
    <row r="648" spans="1:15" s="75" customFormat="1" x14ac:dyDescent="0.2">
      <c r="A648" s="18"/>
      <c r="B648" s="5"/>
      <c r="C648" s="20"/>
      <c r="D648" s="20"/>
      <c r="E648" s="16"/>
      <c r="F648" s="14"/>
      <c r="G648" s="14"/>
      <c r="H648" s="12"/>
      <c r="I648" s="12"/>
      <c r="J648" s="12"/>
      <c r="K648" s="14"/>
      <c r="L648" s="14"/>
      <c r="M648" s="14"/>
      <c r="N648" s="14"/>
      <c r="O648" s="76"/>
    </row>
    <row r="649" spans="1:15" s="75" customFormat="1" x14ac:dyDescent="0.2">
      <c r="A649" s="18"/>
      <c r="B649" s="5"/>
      <c r="C649" s="20"/>
      <c r="D649" s="20"/>
      <c r="E649" s="16"/>
      <c r="F649" s="14"/>
      <c r="G649" s="14"/>
      <c r="H649" s="12"/>
      <c r="I649" s="12"/>
      <c r="J649" s="12"/>
      <c r="K649" s="14"/>
      <c r="L649" s="14"/>
      <c r="M649" s="14"/>
      <c r="N649" s="14"/>
      <c r="O649" s="76"/>
    </row>
    <row r="650" spans="1:15" s="75" customFormat="1" x14ac:dyDescent="0.2">
      <c r="A650" s="18"/>
      <c r="B650" s="5"/>
      <c r="C650" s="20"/>
      <c r="D650" s="20"/>
      <c r="E650" s="16"/>
      <c r="F650" s="14"/>
      <c r="G650" s="14"/>
      <c r="H650" s="12"/>
      <c r="I650" s="12"/>
      <c r="J650" s="12"/>
      <c r="K650" s="14"/>
      <c r="L650" s="14"/>
      <c r="M650" s="14"/>
      <c r="N650" s="14"/>
      <c r="O650" s="76"/>
    </row>
    <row r="651" spans="1:15" s="75" customFormat="1" x14ac:dyDescent="0.2">
      <c r="A651" s="18"/>
      <c r="B651" s="5"/>
      <c r="C651" s="20"/>
      <c r="D651" s="20"/>
      <c r="E651" s="16"/>
      <c r="F651" s="14"/>
      <c r="G651" s="14"/>
      <c r="H651" s="12"/>
      <c r="I651" s="12"/>
      <c r="J651" s="12"/>
      <c r="K651" s="14"/>
      <c r="L651" s="14"/>
      <c r="M651" s="14"/>
      <c r="N651" s="14"/>
      <c r="O651" s="76"/>
    </row>
    <row r="652" spans="1:15" s="75" customFormat="1" x14ac:dyDescent="0.2">
      <c r="A652" s="18"/>
      <c r="B652" s="5"/>
      <c r="C652" s="20"/>
      <c r="D652" s="20"/>
      <c r="E652" s="16"/>
      <c r="F652" s="14"/>
      <c r="G652" s="14"/>
      <c r="H652" s="12"/>
      <c r="I652" s="12"/>
      <c r="J652" s="12"/>
      <c r="K652" s="14"/>
      <c r="L652" s="14"/>
      <c r="M652" s="14"/>
      <c r="N652" s="14"/>
      <c r="O652" s="76"/>
    </row>
    <row r="653" spans="1:15" s="75" customFormat="1" x14ac:dyDescent="0.2">
      <c r="A653" s="18"/>
      <c r="B653" s="5"/>
      <c r="C653" s="20"/>
      <c r="D653" s="20"/>
      <c r="E653" s="16"/>
      <c r="F653" s="14"/>
      <c r="G653" s="14"/>
      <c r="H653" s="12"/>
      <c r="I653" s="12"/>
      <c r="J653" s="12"/>
      <c r="K653" s="14"/>
      <c r="L653" s="14"/>
      <c r="M653" s="14"/>
      <c r="N653" s="14"/>
      <c r="O653" s="76"/>
    </row>
    <row r="654" spans="1:15" s="75" customFormat="1" x14ac:dyDescent="0.2">
      <c r="A654" s="18"/>
      <c r="B654" s="5"/>
      <c r="C654" s="20"/>
      <c r="D654" s="20"/>
      <c r="E654" s="16"/>
      <c r="F654" s="14"/>
      <c r="G654" s="14"/>
      <c r="H654" s="12"/>
      <c r="I654" s="12"/>
      <c r="J654" s="12"/>
      <c r="K654" s="14"/>
      <c r="L654" s="14"/>
      <c r="M654" s="14"/>
      <c r="N654" s="14"/>
      <c r="O654" s="76"/>
    </row>
    <row r="655" spans="1:15" s="75" customFormat="1" x14ac:dyDescent="0.2">
      <c r="A655" s="18"/>
      <c r="B655" s="5"/>
      <c r="C655" s="20"/>
      <c r="D655" s="20"/>
      <c r="E655" s="16"/>
      <c r="F655" s="14"/>
      <c r="G655" s="14"/>
      <c r="H655" s="12"/>
      <c r="I655" s="12"/>
      <c r="J655" s="12"/>
      <c r="K655" s="14"/>
      <c r="L655" s="14"/>
      <c r="M655" s="14"/>
      <c r="N655" s="14"/>
      <c r="O655" s="76"/>
    </row>
    <row r="656" spans="1:15" s="75" customFormat="1" x14ac:dyDescent="0.2">
      <c r="A656" s="18"/>
      <c r="B656" s="5"/>
      <c r="C656" s="20"/>
      <c r="D656" s="20"/>
      <c r="E656" s="16"/>
      <c r="F656" s="14"/>
      <c r="G656" s="14"/>
      <c r="H656" s="12"/>
      <c r="I656" s="12"/>
      <c r="J656" s="12"/>
      <c r="K656" s="14"/>
      <c r="L656" s="14"/>
      <c r="M656" s="14"/>
      <c r="N656" s="14"/>
      <c r="O656" s="76"/>
    </row>
    <row r="657" spans="1:15" s="75" customFormat="1" x14ac:dyDescent="0.2">
      <c r="A657" s="18"/>
      <c r="B657" s="5"/>
      <c r="C657" s="20"/>
      <c r="D657" s="20"/>
      <c r="E657" s="16"/>
      <c r="F657" s="14"/>
      <c r="G657" s="14"/>
      <c r="H657" s="12"/>
      <c r="I657" s="12"/>
      <c r="J657" s="12"/>
      <c r="K657" s="14"/>
      <c r="L657" s="14"/>
      <c r="M657" s="14"/>
      <c r="N657" s="14"/>
      <c r="O657" s="76"/>
    </row>
    <row r="658" spans="1:15" s="75" customFormat="1" x14ac:dyDescent="0.2">
      <c r="A658" s="18"/>
      <c r="B658" s="5"/>
      <c r="C658" s="20"/>
      <c r="D658" s="20"/>
      <c r="E658" s="16"/>
      <c r="F658" s="14"/>
      <c r="G658" s="14"/>
      <c r="H658" s="12"/>
      <c r="I658" s="12"/>
      <c r="J658" s="12"/>
      <c r="K658" s="14"/>
      <c r="L658" s="14"/>
      <c r="M658" s="14"/>
      <c r="N658" s="14"/>
      <c r="O658" s="76"/>
    </row>
    <row r="659" spans="1:15" s="75" customFormat="1" x14ac:dyDescent="0.2">
      <c r="A659" s="18"/>
      <c r="B659" s="5"/>
      <c r="C659" s="20"/>
      <c r="D659" s="20"/>
      <c r="E659" s="16"/>
      <c r="F659" s="14"/>
      <c r="G659" s="14"/>
      <c r="H659" s="12"/>
      <c r="I659" s="12"/>
      <c r="J659" s="12"/>
      <c r="K659" s="14"/>
      <c r="L659" s="14"/>
      <c r="M659" s="14"/>
      <c r="N659" s="14"/>
      <c r="O659" s="76"/>
    </row>
    <row r="660" spans="1:15" s="75" customFormat="1" x14ac:dyDescent="0.2">
      <c r="A660" s="18"/>
      <c r="B660" s="5"/>
      <c r="C660" s="20"/>
      <c r="D660" s="20"/>
      <c r="E660" s="16"/>
      <c r="F660" s="14"/>
      <c r="G660" s="14"/>
      <c r="H660" s="12"/>
      <c r="I660" s="12"/>
      <c r="J660" s="12"/>
      <c r="K660" s="14"/>
      <c r="L660" s="14"/>
      <c r="M660" s="14"/>
      <c r="N660" s="14"/>
      <c r="O660" s="76"/>
    </row>
  </sheetData>
  <sheetProtection formatCells="0" formatColumns="0" formatRows="0" insertColumns="0" insertRows="0" insertHyperlinks="0" deleteColumns="0" deleteRows="0" sort="0" autoFilter="0" pivotTables="0"/>
  <mergeCells count="11">
    <mergeCell ref="G3:K4"/>
    <mergeCell ref="O3:O5"/>
    <mergeCell ref="L4:L5"/>
    <mergeCell ref="M4:M5"/>
    <mergeCell ref="N4:N5"/>
    <mergeCell ref="L3:N3"/>
    <mergeCell ref="C1:F1"/>
    <mergeCell ref="F3:F5"/>
    <mergeCell ref="A3:A5"/>
    <mergeCell ref="B3:B5"/>
    <mergeCell ref="C3:E4"/>
  </mergeCells>
  <printOptions horizontalCentered="1"/>
  <pageMargins left="0" right="0" top="0" bottom="0" header="0" footer="0"/>
  <pageSetup paperSize="9" scale="75" orientation="portrait" r:id="rId1"/>
  <colBreaks count="2" manualBreakCount="2">
    <brk id="6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9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300" sqref="A300"/>
    </sheetView>
  </sheetViews>
  <sheetFormatPr defaultColWidth="9.140625" defaultRowHeight="15" x14ac:dyDescent="0.25"/>
  <cols>
    <col min="1" max="1" width="3.28515625" style="31" bestFit="1" customWidth="1"/>
    <col min="2" max="2" width="41.28515625" style="31" customWidth="1"/>
    <col min="3" max="3" width="18.28515625" style="36" customWidth="1"/>
    <col min="4" max="4" width="20" style="37" customWidth="1"/>
    <col min="5" max="5" width="20.140625" style="31" customWidth="1"/>
    <col min="6" max="6" width="25.5703125" style="61" customWidth="1"/>
    <col min="7" max="7" width="33.5703125" style="31" customWidth="1"/>
    <col min="8" max="16384" width="9.140625" style="31"/>
  </cols>
  <sheetData>
    <row r="1" spans="1:9" ht="62.25" customHeight="1" thickBot="1" x14ac:dyDescent="0.3">
      <c r="A1" s="166" t="s">
        <v>279</v>
      </c>
      <c r="B1" s="166"/>
      <c r="C1" s="166"/>
      <c r="D1" s="166"/>
      <c r="E1" s="166"/>
      <c r="F1" s="166"/>
    </row>
    <row r="2" spans="1:9" ht="145.5" customHeight="1" x14ac:dyDescent="0.25">
      <c r="A2" s="32" t="s">
        <v>0</v>
      </c>
      <c r="B2" s="33" t="s">
        <v>60</v>
      </c>
      <c r="C2" s="82" t="s">
        <v>302</v>
      </c>
      <c r="D2" s="83" t="s">
        <v>301</v>
      </c>
      <c r="E2" s="109" t="s">
        <v>300</v>
      </c>
      <c r="F2" s="141" t="s">
        <v>314</v>
      </c>
    </row>
    <row r="3" spans="1:9" s="2" customFormat="1" ht="15.75" customHeight="1" x14ac:dyDescent="0.2">
      <c r="A3" s="25">
        <v>1</v>
      </c>
      <c r="B3" s="24" t="s">
        <v>1</v>
      </c>
      <c r="C3" s="48">
        <f>SUM(C4:C11)</f>
        <v>75</v>
      </c>
      <c r="D3" s="59">
        <f>SUM(D4:D11)</f>
        <v>22522</v>
      </c>
      <c r="E3" s="56">
        <f>SUM(E4:E11)</f>
        <v>316.60000000000002</v>
      </c>
      <c r="F3" s="49">
        <f>SUM(F4:F11)</f>
        <v>13</v>
      </c>
      <c r="I3" s="29"/>
    </row>
    <row r="4" spans="1:9" s="2" customFormat="1" ht="14.25" x14ac:dyDescent="0.2">
      <c r="A4" s="3"/>
      <c r="B4" s="1" t="s">
        <v>2</v>
      </c>
      <c r="C4" s="50">
        <v>22</v>
      </c>
      <c r="D4" s="84">
        <v>10058</v>
      </c>
      <c r="E4" s="51">
        <v>102.2</v>
      </c>
      <c r="F4" s="52">
        <v>2</v>
      </c>
    </row>
    <row r="5" spans="1:9" s="2" customFormat="1" ht="14.25" x14ac:dyDescent="0.2">
      <c r="A5" s="3"/>
      <c r="B5" s="1" t="s">
        <v>3</v>
      </c>
      <c r="C5" s="50">
        <v>4</v>
      </c>
      <c r="D5" s="84">
        <v>4645</v>
      </c>
      <c r="E5" s="51">
        <v>66.400000000000006</v>
      </c>
      <c r="F5" s="52">
        <v>1</v>
      </c>
    </row>
    <row r="6" spans="1:9" x14ac:dyDescent="0.25">
      <c r="A6" s="34"/>
      <c r="B6" s="35" t="s">
        <v>61</v>
      </c>
      <c r="C6" s="54">
        <v>3</v>
      </c>
      <c r="D6" s="85">
        <v>920</v>
      </c>
      <c r="E6" s="53">
        <v>12.3</v>
      </c>
      <c r="F6" s="55">
        <v>1</v>
      </c>
    </row>
    <row r="7" spans="1:9" x14ac:dyDescent="0.25">
      <c r="A7" s="34"/>
      <c r="B7" s="35" t="s">
        <v>63</v>
      </c>
      <c r="C7" s="54">
        <v>9</v>
      </c>
      <c r="D7" s="85">
        <v>1388</v>
      </c>
      <c r="E7" s="53">
        <v>36.6</v>
      </c>
      <c r="F7" s="55">
        <v>2</v>
      </c>
    </row>
    <row r="8" spans="1:9" x14ac:dyDescent="0.25">
      <c r="A8" s="34"/>
      <c r="B8" s="35" t="s">
        <v>62</v>
      </c>
      <c r="C8" s="54">
        <v>4</v>
      </c>
      <c r="D8" s="85">
        <v>539</v>
      </c>
      <c r="E8" s="53">
        <v>12</v>
      </c>
      <c r="F8" s="55">
        <v>1</v>
      </c>
    </row>
    <row r="9" spans="1:9" x14ac:dyDescent="0.25">
      <c r="A9" s="34"/>
      <c r="B9" s="35" t="s">
        <v>64</v>
      </c>
      <c r="C9" s="54">
        <v>7</v>
      </c>
      <c r="D9" s="85">
        <v>2357</v>
      </c>
      <c r="E9" s="53">
        <v>12.8</v>
      </c>
      <c r="F9" s="55">
        <v>2</v>
      </c>
    </row>
    <row r="10" spans="1:9" x14ac:dyDescent="0.25">
      <c r="A10" s="34"/>
      <c r="B10" s="35" t="s">
        <v>65</v>
      </c>
      <c r="C10" s="54">
        <v>16</v>
      </c>
      <c r="D10" s="85">
        <v>1769</v>
      </c>
      <c r="E10" s="53">
        <v>40.1</v>
      </c>
      <c r="F10" s="55">
        <v>2</v>
      </c>
    </row>
    <row r="11" spans="1:9" x14ac:dyDescent="0.25">
      <c r="A11" s="34"/>
      <c r="B11" s="35" t="s">
        <v>66</v>
      </c>
      <c r="C11" s="54">
        <v>10</v>
      </c>
      <c r="D11" s="85">
        <v>846</v>
      </c>
      <c r="E11" s="53">
        <v>34.200000000000003</v>
      </c>
      <c r="F11" s="55">
        <v>2</v>
      </c>
    </row>
    <row r="12" spans="1:9" s="2" customFormat="1" ht="14.25" x14ac:dyDescent="0.2">
      <c r="A12" s="25">
        <v>2</v>
      </c>
      <c r="B12" s="24" t="s">
        <v>4</v>
      </c>
      <c r="C12" s="48">
        <f>SUM(C13:C25)</f>
        <v>105</v>
      </c>
      <c r="D12" s="59">
        <f>SUM(D13:D25)</f>
        <v>40248</v>
      </c>
      <c r="E12" s="56">
        <f>SUM(E13:E25)</f>
        <v>417</v>
      </c>
      <c r="F12" s="49">
        <f>SUM(F13:F25)</f>
        <v>32</v>
      </c>
    </row>
    <row r="13" spans="1:9" s="2" customFormat="1" ht="14.25" x14ac:dyDescent="0.2">
      <c r="A13" s="3"/>
      <c r="B13" s="1" t="s">
        <v>5</v>
      </c>
      <c r="C13" s="50">
        <v>3</v>
      </c>
      <c r="D13" s="84">
        <v>8180</v>
      </c>
      <c r="E13" s="51">
        <v>67.400000000000006</v>
      </c>
      <c r="F13" s="52">
        <v>4</v>
      </c>
    </row>
    <row r="14" spans="1:9" x14ac:dyDescent="0.25">
      <c r="A14" s="34"/>
      <c r="B14" s="35" t="s">
        <v>67</v>
      </c>
      <c r="C14" s="54">
        <v>10</v>
      </c>
      <c r="D14" s="85">
        <v>3196</v>
      </c>
      <c r="E14" s="53">
        <v>22.1</v>
      </c>
      <c r="F14" s="55">
        <v>6</v>
      </c>
    </row>
    <row r="15" spans="1:9" x14ac:dyDescent="0.25">
      <c r="A15" s="34"/>
      <c r="B15" s="35" t="s">
        <v>68</v>
      </c>
      <c r="C15" s="54">
        <v>13</v>
      </c>
      <c r="D15" s="85">
        <v>2072</v>
      </c>
      <c r="E15" s="53">
        <v>44.2</v>
      </c>
      <c r="F15" s="55">
        <v>4</v>
      </c>
    </row>
    <row r="16" spans="1:9" x14ac:dyDescent="0.25">
      <c r="A16" s="34"/>
      <c r="B16" s="35" t="s">
        <v>69</v>
      </c>
      <c r="C16" s="54">
        <v>7</v>
      </c>
      <c r="D16" s="85">
        <v>2762</v>
      </c>
      <c r="E16" s="53">
        <v>16.399999999999999</v>
      </c>
      <c r="F16" s="55">
        <v>1</v>
      </c>
    </row>
    <row r="17" spans="1:6" x14ac:dyDescent="0.25">
      <c r="A17" s="34"/>
      <c r="B17" s="35" t="s">
        <v>70</v>
      </c>
      <c r="C17" s="54">
        <v>8</v>
      </c>
      <c r="D17" s="85">
        <v>3765</v>
      </c>
      <c r="E17" s="53">
        <v>25.8</v>
      </c>
      <c r="F17" s="55">
        <v>0</v>
      </c>
    </row>
    <row r="18" spans="1:6" x14ac:dyDescent="0.25">
      <c r="A18" s="34"/>
      <c r="B18" s="35" t="s">
        <v>71</v>
      </c>
      <c r="C18" s="54">
        <v>7</v>
      </c>
      <c r="D18" s="85">
        <v>3291</v>
      </c>
      <c r="E18" s="53">
        <v>24.7</v>
      </c>
      <c r="F18" s="55">
        <v>2</v>
      </c>
    </row>
    <row r="19" spans="1:6" x14ac:dyDescent="0.25">
      <c r="A19" s="34"/>
      <c r="B19" s="35" t="s">
        <v>72</v>
      </c>
      <c r="C19" s="54">
        <v>12</v>
      </c>
      <c r="D19" s="85">
        <v>2682</v>
      </c>
      <c r="E19" s="53">
        <v>26.1</v>
      </c>
      <c r="F19" s="55">
        <v>4</v>
      </c>
    </row>
    <row r="20" spans="1:6" x14ac:dyDescent="0.25">
      <c r="A20" s="34"/>
      <c r="B20" s="35" t="s">
        <v>73</v>
      </c>
      <c r="C20" s="54">
        <v>2</v>
      </c>
      <c r="D20" s="85">
        <v>2961</v>
      </c>
      <c r="E20" s="53">
        <v>19.600000000000001</v>
      </c>
      <c r="F20" s="55">
        <v>0</v>
      </c>
    </row>
    <row r="21" spans="1:6" x14ac:dyDescent="0.25">
      <c r="A21" s="34"/>
      <c r="B21" s="35" t="s">
        <v>74</v>
      </c>
      <c r="C21" s="54">
        <v>15</v>
      </c>
      <c r="D21" s="85">
        <v>2575</v>
      </c>
      <c r="E21" s="53">
        <v>49</v>
      </c>
      <c r="F21" s="55">
        <v>3</v>
      </c>
    </row>
    <row r="22" spans="1:6" x14ac:dyDescent="0.25">
      <c r="A22" s="34"/>
      <c r="B22" s="35" t="s">
        <v>75</v>
      </c>
      <c r="C22" s="54">
        <v>2</v>
      </c>
      <c r="D22" s="85">
        <v>711</v>
      </c>
      <c r="E22" s="53">
        <v>15.1</v>
      </c>
      <c r="F22" s="55">
        <v>1</v>
      </c>
    </row>
    <row r="23" spans="1:6" x14ac:dyDescent="0.25">
      <c r="A23" s="34"/>
      <c r="B23" s="35" t="s">
        <v>76</v>
      </c>
      <c r="C23" s="54">
        <v>9</v>
      </c>
      <c r="D23" s="85">
        <v>1591</v>
      </c>
      <c r="E23" s="53">
        <v>18.7</v>
      </c>
      <c r="F23" s="55">
        <v>2</v>
      </c>
    </row>
    <row r="24" spans="1:6" x14ac:dyDescent="0.25">
      <c r="A24" s="34"/>
      <c r="B24" s="35" t="s">
        <v>77</v>
      </c>
      <c r="C24" s="54">
        <v>9</v>
      </c>
      <c r="D24" s="85">
        <v>4570</v>
      </c>
      <c r="E24" s="53">
        <v>66.400000000000006</v>
      </c>
      <c r="F24" s="55">
        <v>3</v>
      </c>
    </row>
    <row r="25" spans="1:6" x14ac:dyDescent="0.25">
      <c r="A25" s="34"/>
      <c r="B25" s="35" t="s">
        <v>78</v>
      </c>
      <c r="C25" s="54">
        <v>8</v>
      </c>
      <c r="D25" s="85">
        <v>1892</v>
      </c>
      <c r="E25" s="53">
        <v>21.5</v>
      </c>
      <c r="F25" s="55">
        <v>2</v>
      </c>
    </row>
    <row r="26" spans="1:6" s="2" customFormat="1" ht="14.25" x14ac:dyDescent="0.2">
      <c r="A26" s="25">
        <v>3</v>
      </c>
      <c r="B26" s="24" t="s">
        <v>79</v>
      </c>
      <c r="C26" s="48">
        <f t="shared" ref="C26" si="0">SUM(C27:C32)</f>
        <v>56</v>
      </c>
      <c r="D26" s="59">
        <f>SUM(D27:D32)</f>
        <v>10732</v>
      </c>
      <c r="E26" s="56">
        <f t="shared" ref="E26:F26" si="1">SUM(E27:E32)</f>
        <v>115</v>
      </c>
      <c r="F26" s="57">
        <f t="shared" si="1"/>
        <v>22</v>
      </c>
    </row>
    <row r="27" spans="1:6" x14ac:dyDescent="0.25">
      <c r="A27" s="34"/>
      <c r="B27" s="35" t="s">
        <v>80</v>
      </c>
      <c r="C27" s="54">
        <v>7</v>
      </c>
      <c r="D27" s="85">
        <v>5643</v>
      </c>
      <c r="E27" s="53">
        <v>31</v>
      </c>
      <c r="F27" s="55">
        <v>3</v>
      </c>
    </row>
    <row r="28" spans="1:6" x14ac:dyDescent="0.25">
      <c r="A28" s="34"/>
      <c r="B28" s="35" t="s">
        <v>81</v>
      </c>
      <c r="C28" s="54">
        <v>11</v>
      </c>
      <c r="D28" s="85">
        <v>1143</v>
      </c>
      <c r="E28" s="53">
        <v>23</v>
      </c>
      <c r="F28" s="55">
        <v>7</v>
      </c>
    </row>
    <row r="29" spans="1:6" x14ac:dyDescent="0.25">
      <c r="A29" s="34"/>
      <c r="B29" s="35" t="s">
        <v>266</v>
      </c>
      <c r="C29" s="54">
        <v>15</v>
      </c>
      <c r="D29" s="85">
        <v>1298</v>
      </c>
      <c r="E29" s="53">
        <v>22</v>
      </c>
      <c r="F29" s="55">
        <v>5</v>
      </c>
    </row>
    <row r="30" spans="1:6" x14ac:dyDescent="0.25">
      <c r="A30" s="34"/>
      <c r="B30" s="35" t="s">
        <v>82</v>
      </c>
      <c r="C30" s="54">
        <v>8</v>
      </c>
      <c r="D30" s="85">
        <v>1110</v>
      </c>
      <c r="E30" s="53">
        <v>15</v>
      </c>
      <c r="F30" s="55">
        <v>2</v>
      </c>
    </row>
    <row r="31" spans="1:6" x14ac:dyDescent="0.25">
      <c r="A31" s="34"/>
      <c r="B31" s="35" t="s">
        <v>83</v>
      </c>
      <c r="C31" s="54">
        <v>6</v>
      </c>
      <c r="D31" s="85">
        <v>497</v>
      </c>
      <c r="E31" s="53">
        <v>8</v>
      </c>
      <c r="F31" s="55">
        <v>1</v>
      </c>
    </row>
    <row r="32" spans="1:6" x14ac:dyDescent="0.25">
      <c r="A32" s="34"/>
      <c r="B32" s="35" t="s">
        <v>84</v>
      </c>
      <c r="C32" s="54">
        <v>9</v>
      </c>
      <c r="D32" s="85">
        <v>1041</v>
      </c>
      <c r="E32" s="53">
        <v>16</v>
      </c>
      <c r="F32" s="55">
        <v>4</v>
      </c>
    </row>
    <row r="33" spans="1:6" s="2" customFormat="1" ht="14.25" x14ac:dyDescent="0.2">
      <c r="A33" s="25">
        <v>4</v>
      </c>
      <c r="B33" s="24" t="s">
        <v>6</v>
      </c>
      <c r="C33" s="48">
        <f>SUM(C34:C37)</f>
        <v>49</v>
      </c>
      <c r="D33" s="59">
        <f>SUM(D34:D37)</f>
        <v>9353</v>
      </c>
      <c r="E33" s="56">
        <f t="shared" ref="E33:F33" si="2">SUM(E34:E37)</f>
        <v>169.5</v>
      </c>
      <c r="F33" s="57">
        <f t="shared" si="2"/>
        <v>11</v>
      </c>
    </row>
    <row r="34" spans="1:6" s="2" customFormat="1" ht="14.25" x14ac:dyDescent="0.2">
      <c r="A34" s="3"/>
      <c r="B34" s="1" t="s">
        <v>267</v>
      </c>
      <c r="C34" s="50">
        <v>1</v>
      </c>
      <c r="D34" s="84">
        <v>4984</v>
      </c>
      <c r="E34" s="51">
        <v>59.1</v>
      </c>
      <c r="F34" s="52">
        <v>0</v>
      </c>
    </row>
    <row r="35" spans="1:6" x14ac:dyDescent="0.25">
      <c r="A35" s="34"/>
      <c r="B35" s="35" t="s">
        <v>85</v>
      </c>
      <c r="C35" s="54">
        <v>16</v>
      </c>
      <c r="D35" s="85">
        <v>901</v>
      </c>
      <c r="E35" s="53">
        <v>21.7</v>
      </c>
      <c r="F35" s="55">
        <v>3</v>
      </c>
    </row>
    <row r="36" spans="1:6" x14ac:dyDescent="0.25">
      <c r="A36" s="34"/>
      <c r="B36" s="35" t="s">
        <v>86</v>
      </c>
      <c r="C36" s="54">
        <v>11</v>
      </c>
      <c r="D36" s="85">
        <v>1615</v>
      </c>
      <c r="E36" s="53">
        <v>28.4</v>
      </c>
      <c r="F36" s="55">
        <v>4</v>
      </c>
    </row>
    <row r="37" spans="1:6" x14ac:dyDescent="0.25">
      <c r="A37" s="34"/>
      <c r="B37" s="35" t="s">
        <v>87</v>
      </c>
      <c r="C37" s="54">
        <v>21</v>
      </c>
      <c r="D37" s="85">
        <v>1853</v>
      </c>
      <c r="E37" s="53">
        <v>60.3</v>
      </c>
      <c r="F37" s="55">
        <v>4</v>
      </c>
    </row>
    <row r="38" spans="1:6" s="2" customFormat="1" ht="14.25" x14ac:dyDescent="0.2">
      <c r="A38" s="25">
        <v>5</v>
      </c>
      <c r="B38" s="24" t="s">
        <v>317</v>
      </c>
      <c r="C38" s="48">
        <v>54</v>
      </c>
      <c r="D38" s="59">
        <v>13261</v>
      </c>
      <c r="E38" s="56">
        <v>190.9</v>
      </c>
      <c r="F38" s="57">
        <v>15</v>
      </c>
    </row>
    <row r="39" spans="1:6" s="2" customFormat="1" ht="14.25" x14ac:dyDescent="0.2">
      <c r="A39" s="25">
        <v>6</v>
      </c>
      <c r="B39" s="24" t="s">
        <v>318</v>
      </c>
      <c r="C39" s="48">
        <v>46</v>
      </c>
      <c r="D39" s="59">
        <v>13922</v>
      </c>
      <c r="E39" s="56">
        <v>118.1</v>
      </c>
      <c r="F39" s="57">
        <v>8</v>
      </c>
    </row>
    <row r="40" spans="1:6" s="2" customFormat="1" ht="14.25" x14ac:dyDescent="0.2">
      <c r="A40" s="25">
        <v>7</v>
      </c>
      <c r="B40" s="24" t="s">
        <v>7</v>
      </c>
      <c r="C40" s="48">
        <f t="shared" ref="C40" si="3">SUM(C41:C46)</f>
        <v>91</v>
      </c>
      <c r="D40" s="59">
        <f>SUM(D41:D46)</f>
        <v>11841</v>
      </c>
      <c r="E40" s="56">
        <f t="shared" ref="E40:F40" si="4">SUM(E41:E46)</f>
        <v>148.19999999999999</v>
      </c>
      <c r="F40" s="57">
        <f t="shared" si="4"/>
        <v>10</v>
      </c>
    </row>
    <row r="41" spans="1:6" s="2" customFormat="1" ht="14.25" x14ac:dyDescent="0.2">
      <c r="A41" s="3"/>
      <c r="B41" s="1" t="s">
        <v>8</v>
      </c>
      <c r="C41" s="50">
        <v>1</v>
      </c>
      <c r="D41" s="84">
        <v>3187</v>
      </c>
      <c r="E41" s="51">
        <v>21.5</v>
      </c>
      <c r="F41" s="84">
        <v>0</v>
      </c>
    </row>
    <row r="42" spans="1:6" x14ac:dyDescent="0.25">
      <c r="A42" s="34"/>
      <c r="B42" s="35" t="s">
        <v>89</v>
      </c>
      <c r="C42" s="54">
        <v>32</v>
      </c>
      <c r="D42" s="85">
        <v>1435</v>
      </c>
      <c r="E42" s="53">
        <v>36.700000000000003</v>
      </c>
      <c r="F42" s="85">
        <v>4</v>
      </c>
    </row>
    <row r="43" spans="1:6" x14ac:dyDescent="0.25">
      <c r="A43" s="34"/>
      <c r="B43" s="35" t="s">
        <v>90</v>
      </c>
      <c r="C43" s="54">
        <v>7</v>
      </c>
      <c r="D43" s="85">
        <v>3613</v>
      </c>
      <c r="E43" s="53">
        <v>6.1</v>
      </c>
      <c r="F43" s="85">
        <v>1</v>
      </c>
    </row>
    <row r="44" spans="1:6" x14ac:dyDescent="0.25">
      <c r="A44" s="34"/>
      <c r="B44" s="35" t="s">
        <v>91</v>
      </c>
      <c r="C44" s="54">
        <v>32</v>
      </c>
      <c r="D44" s="85">
        <v>964</v>
      </c>
      <c r="E44" s="53">
        <v>30.8</v>
      </c>
      <c r="F44" s="85">
        <v>2</v>
      </c>
    </row>
    <row r="45" spans="1:6" x14ac:dyDescent="0.25">
      <c r="A45" s="34"/>
      <c r="B45" s="35" t="s">
        <v>264</v>
      </c>
      <c r="C45" s="54">
        <v>4</v>
      </c>
      <c r="D45" s="85">
        <v>2098</v>
      </c>
      <c r="E45" s="53">
        <v>19.100000000000001</v>
      </c>
      <c r="F45" s="85">
        <v>0</v>
      </c>
    </row>
    <row r="46" spans="1:6" x14ac:dyDescent="0.25">
      <c r="A46" s="34"/>
      <c r="B46" s="35" t="s">
        <v>93</v>
      </c>
      <c r="C46" s="54">
        <v>15</v>
      </c>
      <c r="D46" s="85">
        <v>544</v>
      </c>
      <c r="E46" s="53">
        <v>34</v>
      </c>
      <c r="F46" s="85">
        <v>3</v>
      </c>
    </row>
    <row r="47" spans="1:6" s="2" customFormat="1" ht="14.25" x14ac:dyDescent="0.2">
      <c r="A47" s="25">
        <v>8</v>
      </c>
      <c r="B47" s="24" t="s">
        <v>9</v>
      </c>
      <c r="C47" s="48">
        <f t="shared" ref="C47" si="5">SUM(C48:C53)</f>
        <v>118</v>
      </c>
      <c r="D47" s="59">
        <f>SUM(D48:D53)</f>
        <v>17017</v>
      </c>
      <c r="E47" s="56">
        <f t="shared" ref="E47:F47" si="6">SUM(E48:E53)</f>
        <v>400</v>
      </c>
      <c r="F47" s="57">
        <f t="shared" si="6"/>
        <v>6</v>
      </c>
    </row>
    <row r="48" spans="1:6" s="2" customFormat="1" ht="14.25" x14ac:dyDescent="0.2">
      <c r="A48" s="3"/>
      <c r="B48" s="1" t="s">
        <v>270</v>
      </c>
      <c r="C48" s="50">
        <v>3</v>
      </c>
      <c r="D48" s="84">
        <v>5125</v>
      </c>
      <c r="E48" s="51">
        <v>49</v>
      </c>
      <c r="F48" s="52">
        <v>1</v>
      </c>
    </row>
    <row r="49" spans="1:6" x14ac:dyDescent="0.25">
      <c r="A49" s="34"/>
      <c r="B49" s="35" t="s">
        <v>94</v>
      </c>
      <c r="C49" s="54">
        <v>19</v>
      </c>
      <c r="D49" s="85">
        <v>2965</v>
      </c>
      <c r="E49" s="53">
        <v>69.599999999999994</v>
      </c>
      <c r="F49" s="55">
        <v>1</v>
      </c>
    </row>
    <row r="50" spans="1:6" x14ac:dyDescent="0.25">
      <c r="A50" s="34"/>
      <c r="B50" s="35" t="s">
        <v>95</v>
      </c>
      <c r="C50" s="54">
        <v>28</v>
      </c>
      <c r="D50" s="85">
        <v>2697</v>
      </c>
      <c r="E50" s="53">
        <v>53.9</v>
      </c>
      <c r="F50" s="55">
        <v>1</v>
      </c>
    </row>
    <row r="51" spans="1:6" x14ac:dyDescent="0.25">
      <c r="A51" s="34"/>
      <c r="B51" s="35" t="s">
        <v>96</v>
      </c>
      <c r="C51" s="54">
        <v>28</v>
      </c>
      <c r="D51" s="85">
        <v>2615</v>
      </c>
      <c r="E51" s="53">
        <v>83.3</v>
      </c>
      <c r="F51" s="55">
        <v>1</v>
      </c>
    </row>
    <row r="52" spans="1:6" x14ac:dyDescent="0.25">
      <c r="A52" s="34"/>
      <c r="B52" s="35" t="s">
        <v>97</v>
      </c>
      <c r="C52" s="54">
        <v>17</v>
      </c>
      <c r="D52" s="85">
        <v>2696</v>
      </c>
      <c r="E52" s="53">
        <v>78.5</v>
      </c>
      <c r="F52" s="55">
        <v>1</v>
      </c>
    </row>
    <row r="53" spans="1:6" x14ac:dyDescent="0.25">
      <c r="A53" s="34"/>
      <c r="B53" s="35" t="s">
        <v>98</v>
      </c>
      <c r="C53" s="54">
        <v>23</v>
      </c>
      <c r="D53" s="85">
        <v>919</v>
      </c>
      <c r="E53" s="53">
        <v>65.7</v>
      </c>
      <c r="F53" s="55">
        <v>1</v>
      </c>
    </row>
    <row r="54" spans="1:6" s="2" customFormat="1" ht="14.25" x14ac:dyDescent="0.2">
      <c r="A54" s="25">
        <v>9</v>
      </c>
      <c r="B54" s="24" t="s">
        <v>10</v>
      </c>
      <c r="C54" s="48">
        <f>SUM(C55:C63)</f>
        <v>138</v>
      </c>
      <c r="D54" s="59">
        <f>SUM(D55:D63)</f>
        <v>14236</v>
      </c>
      <c r="E54" s="56">
        <f>SUM(E55:E63)</f>
        <v>264.5</v>
      </c>
      <c r="F54" s="57">
        <f>SUM(F55:F63)</f>
        <v>12</v>
      </c>
    </row>
    <row r="55" spans="1:6" s="2" customFormat="1" ht="14.25" x14ac:dyDescent="0.2">
      <c r="A55" s="3"/>
      <c r="B55" s="1" t="s">
        <v>11</v>
      </c>
      <c r="C55" s="50">
        <v>1</v>
      </c>
      <c r="D55" s="84">
        <v>8336</v>
      </c>
      <c r="E55" s="51">
        <v>51</v>
      </c>
      <c r="F55" s="84">
        <v>0</v>
      </c>
    </row>
    <row r="56" spans="1:6" s="2" customFormat="1" ht="14.25" x14ac:dyDescent="0.2">
      <c r="A56" s="3"/>
      <c r="B56" s="1" t="s">
        <v>12</v>
      </c>
      <c r="C56" s="50">
        <v>1</v>
      </c>
      <c r="D56" s="84">
        <v>1923</v>
      </c>
      <c r="E56" s="51">
        <v>41.1</v>
      </c>
      <c r="F56" s="84">
        <v>0</v>
      </c>
    </row>
    <row r="57" spans="1:6" x14ac:dyDescent="0.25">
      <c r="A57" s="34"/>
      <c r="B57" s="35" t="s">
        <v>99</v>
      </c>
      <c r="C57" s="54">
        <v>27</v>
      </c>
      <c r="D57" s="85">
        <v>888</v>
      </c>
      <c r="E57" s="53">
        <v>24.7</v>
      </c>
      <c r="F57" s="85">
        <v>2</v>
      </c>
    </row>
    <row r="58" spans="1:6" x14ac:dyDescent="0.25">
      <c r="A58" s="34"/>
      <c r="B58" s="35" t="s">
        <v>100</v>
      </c>
      <c r="C58" s="54">
        <v>16</v>
      </c>
      <c r="D58" s="85">
        <v>620</v>
      </c>
      <c r="E58" s="53">
        <v>15.7</v>
      </c>
      <c r="F58" s="85">
        <v>1</v>
      </c>
    </row>
    <row r="59" spans="1:6" x14ac:dyDescent="0.25">
      <c r="A59" s="34"/>
      <c r="B59" s="35" t="s">
        <v>101</v>
      </c>
      <c r="C59" s="54">
        <v>40</v>
      </c>
      <c r="D59" s="85">
        <v>907</v>
      </c>
      <c r="E59" s="53">
        <v>33.799999999999997</v>
      </c>
      <c r="F59" s="85">
        <v>3</v>
      </c>
    </row>
    <row r="60" spans="1:6" x14ac:dyDescent="0.25">
      <c r="A60" s="34"/>
      <c r="B60" s="35" t="s">
        <v>102</v>
      </c>
      <c r="C60" s="54">
        <v>21</v>
      </c>
      <c r="D60" s="85">
        <v>655</v>
      </c>
      <c r="E60" s="53">
        <v>48.2</v>
      </c>
      <c r="F60" s="85">
        <v>3</v>
      </c>
    </row>
    <row r="61" spans="1:6" x14ac:dyDescent="0.25">
      <c r="A61" s="34"/>
      <c r="B61" s="35" t="s">
        <v>103</v>
      </c>
      <c r="C61" s="54">
        <v>7</v>
      </c>
      <c r="D61" s="85">
        <v>213</v>
      </c>
      <c r="E61" s="53">
        <v>6</v>
      </c>
      <c r="F61" s="85">
        <v>1</v>
      </c>
    </row>
    <row r="62" spans="1:6" x14ac:dyDescent="0.25">
      <c r="A62" s="34"/>
      <c r="B62" s="35" t="s">
        <v>104</v>
      </c>
      <c r="C62" s="54">
        <v>11</v>
      </c>
      <c r="D62" s="85">
        <v>423</v>
      </c>
      <c r="E62" s="53">
        <v>33.700000000000003</v>
      </c>
      <c r="F62" s="85">
        <v>1</v>
      </c>
    </row>
    <row r="63" spans="1:6" x14ac:dyDescent="0.25">
      <c r="A63" s="34"/>
      <c r="B63" s="35" t="s">
        <v>105</v>
      </c>
      <c r="C63" s="54">
        <v>14</v>
      </c>
      <c r="D63" s="85">
        <v>271</v>
      </c>
      <c r="E63" s="53">
        <v>10.3</v>
      </c>
      <c r="F63" s="85">
        <v>1</v>
      </c>
    </row>
    <row r="64" spans="1:6" s="2" customFormat="1" ht="14.25" x14ac:dyDescent="0.2">
      <c r="A64" s="25">
        <v>10</v>
      </c>
      <c r="B64" s="24" t="s">
        <v>13</v>
      </c>
      <c r="C64" s="48">
        <f>SUM(C65:C73)</f>
        <v>60</v>
      </c>
      <c r="D64" s="59">
        <f>SUM(D65:D73)</f>
        <v>14851</v>
      </c>
      <c r="E64" s="56">
        <f t="shared" ref="E64:F64" si="7">SUM(E65:E73)</f>
        <v>214.6</v>
      </c>
      <c r="F64" s="57">
        <f t="shared" si="7"/>
        <v>21</v>
      </c>
    </row>
    <row r="65" spans="1:6" s="2" customFormat="1" ht="14.25" x14ac:dyDescent="0.2">
      <c r="A65" s="3"/>
      <c r="B65" s="1" t="s">
        <v>14</v>
      </c>
      <c r="C65" s="50">
        <v>1</v>
      </c>
      <c r="D65" s="50">
        <v>6133</v>
      </c>
      <c r="E65" s="51">
        <v>46.6</v>
      </c>
      <c r="F65" s="50">
        <v>1</v>
      </c>
    </row>
    <row r="66" spans="1:6" x14ac:dyDescent="0.25">
      <c r="A66" s="34"/>
      <c r="B66" s="35" t="s">
        <v>106</v>
      </c>
      <c r="C66" s="54">
        <v>7</v>
      </c>
      <c r="D66" s="54">
        <v>1023</v>
      </c>
      <c r="E66" s="53">
        <v>20</v>
      </c>
      <c r="F66" s="54">
        <v>4</v>
      </c>
    </row>
    <row r="67" spans="1:6" x14ac:dyDescent="0.25">
      <c r="A67" s="34"/>
      <c r="B67" s="35" t="s">
        <v>107</v>
      </c>
      <c r="C67" s="54">
        <v>9</v>
      </c>
      <c r="D67" s="54">
        <v>612</v>
      </c>
      <c r="E67" s="53">
        <v>15</v>
      </c>
      <c r="F67" s="54">
        <v>2</v>
      </c>
    </row>
    <row r="68" spans="1:6" x14ac:dyDescent="0.25">
      <c r="A68" s="34"/>
      <c r="B68" s="35" t="s">
        <v>108</v>
      </c>
      <c r="C68" s="54">
        <v>8</v>
      </c>
      <c r="D68" s="54">
        <v>828</v>
      </c>
      <c r="E68" s="53">
        <v>16</v>
      </c>
      <c r="F68" s="54">
        <v>2</v>
      </c>
    </row>
    <row r="69" spans="1:6" x14ac:dyDescent="0.25">
      <c r="A69" s="34"/>
      <c r="B69" s="35" t="s">
        <v>109</v>
      </c>
      <c r="C69" s="54">
        <v>6</v>
      </c>
      <c r="D69" s="54">
        <v>1152</v>
      </c>
      <c r="E69" s="53">
        <v>16</v>
      </c>
      <c r="F69" s="54">
        <v>2</v>
      </c>
    </row>
    <row r="70" spans="1:6" x14ac:dyDescent="0.25">
      <c r="A70" s="34"/>
      <c r="B70" s="35" t="s">
        <v>110</v>
      </c>
      <c r="C70" s="54">
        <v>2</v>
      </c>
      <c r="D70" s="54">
        <v>682</v>
      </c>
      <c r="E70" s="53">
        <v>15</v>
      </c>
      <c r="F70" s="54">
        <v>1</v>
      </c>
    </row>
    <row r="71" spans="1:6" x14ac:dyDescent="0.25">
      <c r="A71" s="34"/>
      <c r="B71" s="35" t="s">
        <v>111</v>
      </c>
      <c r="C71" s="54">
        <v>13</v>
      </c>
      <c r="D71" s="54">
        <v>2497</v>
      </c>
      <c r="E71" s="53">
        <v>43</v>
      </c>
      <c r="F71" s="54">
        <v>5</v>
      </c>
    </row>
    <row r="72" spans="1:6" x14ac:dyDescent="0.25">
      <c r="A72" s="34"/>
      <c r="B72" s="35" t="s">
        <v>280</v>
      </c>
      <c r="C72" s="54">
        <v>4</v>
      </c>
      <c r="D72" s="54">
        <v>1531</v>
      </c>
      <c r="E72" s="53">
        <v>28</v>
      </c>
      <c r="F72" s="54">
        <v>2</v>
      </c>
    </row>
    <row r="73" spans="1:6" x14ac:dyDescent="0.25">
      <c r="A73" s="34"/>
      <c r="B73" s="35" t="s">
        <v>112</v>
      </c>
      <c r="C73" s="54">
        <v>10</v>
      </c>
      <c r="D73" s="54">
        <v>393</v>
      </c>
      <c r="E73" s="53">
        <v>15</v>
      </c>
      <c r="F73" s="54">
        <v>2</v>
      </c>
    </row>
    <row r="74" spans="1:6" x14ac:dyDescent="0.25">
      <c r="A74" s="25">
        <v>11</v>
      </c>
      <c r="B74" s="24" t="s">
        <v>281</v>
      </c>
      <c r="C74" s="48">
        <v>58</v>
      </c>
      <c r="D74" s="59">
        <v>17666</v>
      </c>
      <c r="E74" s="56">
        <v>298.5</v>
      </c>
      <c r="F74" s="57">
        <v>20</v>
      </c>
    </row>
    <row r="75" spans="1:6" s="2" customFormat="1" ht="14.25" x14ac:dyDescent="0.2">
      <c r="A75" s="25">
        <v>12</v>
      </c>
      <c r="B75" s="24" t="s">
        <v>16</v>
      </c>
      <c r="C75" s="48">
        <f t="shared" ref="C75" si="8">SUM(C76:C86)</f>
        <v>163</v>
      </c>
      <c r="D75" s="59">
        <f>SUM(D76:D86)</f>
        <v>19300</v>
      </c>
      <c r="E75" s="56">
        <f t="shared" ref="E75:F75" si="9">SUM(E76:E86)</f>
        <v>375.8</v>
      </c>
      <c r="F75" s="57">
        <f t="shared" si="9"/>
        <v>23</v>
      </c>
    </row>
    <row r="76" spans="1:6" s="2" customFormat="1" ht="14.25" x14ac:dyDescent="0.2">
      <c r="A76" s="3"/>
      <c r="B76" s="1" t="s">
        <v>17</v>
      </c>
      <c r="C76" s="50">
        <v>3</v>
      </c>
      <c r="D76" s="84">
        <v>7455</v>
      </c>
      <c r="E76" s="86">
        <v>57.9</v>
      </c>
      <c r="F76" s="52">
        <v>1</v>
      </c>
    </row>
    <row r="77" spans="1:6" x14ac:dyDescent="0.25">
      <c r="A77" s="34"/>
      <c r="B77" s="35" t="s">
        <v>113</v>
      </c>
      <c r="C77" s="54">
        <v>20</v>
      </c>
      <c r="D77" s="85">
        <v>770</v>
      </c>
      <c r="E77" s="81">
        <v>18.7</v>
      </c>
      <c r="F77" s="55">
        <v>2</v>
      </c>
    </row>
    <row r="78" spans="1:6" x14ac:dyDescent="0.25">
      <c r="A78" s="34"/>
      <c r="B78" s="35" t="s">
        <v>89</v>
      </c>
      <c r="C78" s="54">
        <v>27</v>
      </c>
      <c r="D78" s="85">
        <v>2077</v>
      </c>
      <c r="E78" s="81">
        <v>48.4</v>
      </c>
      <c r="F78" s="55">
        <v>1</v>
      </c>
    </row>
    <row r="79" spans="1:6" x14ac:dyDescent="0.25">
      <c r="A79" s="34"/>
      <c r="B79" s="35" t="s">
        <v>114</v>
      </c>
      <c r="C79" s="54">
        <v>18</v>
      </c>
      <c r="D79" s="85">
        <v>1553</v>
      </c>
      <c r="E79" s="81">
        <v>34.4</v>
      </c>
      <c r="F79" s="55">
        <v>3</v>
      </c>
    </row>
    <row r="80" spans="1:6" x14ac:dyDescent="0.25">
      <c r="A80" s="34"/>
      <c r="B80" s="35" t="s">
        <v>115</v>
      </c>
      <c r="C80" s="54">
        <v>23</v>
      </c>
      <c r="D80" s="85">
        <v>2105</v>
      </c>
      <c r="E80" s="81">
        <v>43.3</v>
      </c>
      <c r="F80" s="55">
        <v>4</v>
      </c>
    </row>
    <row r="81" spans="1:6" x14ac:dyDescent="0.25">
      <c r="A81" s="34"/>
      <c r="B81" s="35" t="s">
        <v>116</v>
      </c>
      <c r="C81" s="54">
        <v>17</v>
      </c>
      <c r="D81" s="85">
        <v>1542</v>
      </c>
      <c r="E81" s="81">
        <v>40.9</v>
      </c>
      <c r="F81" s="55">
        <v>1</v>
      </c>
    </row>
    <row r="82" spans="1:6" x14ac:dyDescent="0.25">
      <c r="A82" s="34"/>
      <c r="B82" s="35" t="s">
        <v>117</v>
      </c>
      <c r="C82" s="54">
        <v>8</v>
      </c>
      <c r="D82" s="85">
        <v>495</v>
      </c>
      <c r="E82" s="53">
        <v>27.7</v>
      </c>
      <c r="F82" s="55">
        <v>3</v>
      </c>
    </row>
    <row r="83" spans="1:6" x14ac:dyDescent="0.25">
      <c r="A83" s="34"/>
      <c r="B83" s="35" t="s">
        <v>118</v>
      </c>
      <c r="C83" s="54">
        <v>11</v>
      </c>
      <c r="D83" s="85">
        <v>876</v>
      </c>
      <c r="E83" s="53">
        <v>21.2</v>
      </c>
      <c r="F83" s="55">
        <v>1</v>
      </c>
    </row>
    <row r="84" spans="1:6" x14ac:dyDescent="0.25">
      <c r="A84" s="34"/>
      <c r="B84" s="35" t="s">
        <v>119</v>
      </c>
      <c r="C84" s="54">
        <v>19</v>
      </c>
      <c r="D84" s="85">
        <v>924</v>
      </c>
      <c r="E84" s="53">
        <v>43.3</v>
      </c>
      <c r="F84" s="55">
        <v>2</v>
      </c>
    </row>
    <row r="85" spans="1:6" x14ac:dyDescent="0.25">
      <c r="A85" s="34"/>
      <c r="B85" s="35" t="s">
        <v>120</v>
      </c>
      <c r="C85" s="54">
        <v>8</v>
      </c>
      <c r="D85" s="85">
        <v>543</v>
      </c>
      <c r="E85" s="53">
        <v>17.899999999999999</v>
      </c>
      <c r="F85" s="55">
        <v>3</v>
      </c>
    </row>
    <row r="86" spans="1:6" x14ac:dyDescent="0.25">
      <c r="A86" s="34"/>
      <c r="B86" s="35" t="s">
        <v>121</v>
      </c>
      <c r="C86" s="54">
        <v>9</v>
      </c>
      <c r="D86" s="85">
        <v>960</v>
      </c>
      <c r="E86" s="53">
        <v>22.1</v>
      </c>
      <c r="F86" s="55">
        <v>2</v>
      </c>
    </row>
    <row r="87" spans="1:6" s="2" customFormat="1" ht="14.25" x14ac:dyDescent="0.2">
      <c r="A87" s="25">
        <v>13</v>
      </c>
      <c r="B87" s="24" t="s">
        <v>122</v>
      </c>
      <c r="C87" s="48">
        <f t="shared" ref="C87" si="10">SUM(C88:C93)</f>
        <v>67</v>
      </c>
      <c r="D87" s="59">
        <f>SUM(D88:D93)</f>
        <v>10487</v>
      </c>
      <c r="E87" s="56">
        <f t="shared" ref="E87:F87" si="11">SUM(E88:E93)</f>
        <v>163.5</v>
      </c>
      <c r="F87" s="57">
        <f t="shared" si="11"/>
        <v>21</v>
      </c>
    </row>
    <row r="88" spans="1:6" x14ac:dyDescent="0.25">
      <c r="A88" s="34"/>
      <c r="B88" s="35" t="s">
        <v>123</v>
      </c>
      <c r="C88" s="54">
        <v>15</v>
      </c>
      <c r="D88" s="85">
        <v>1382</v>
      </c>
      <c r="E88" s="53">
        <v>27.8</v>
      </c>
      <c r="F88" s="55">
        <v>5</v>
      </c>
    </row>
    <row r="89" spans="1:6" x14ac:dyDescent="0.25">
      <c r="A89" s="34"/>
      <c r="B89" s="35" t="s">
        <v>124</v>
      </c>
      <c r="C89" s="54">
        <v>14</v>
      </c>
      <c r="D89" s="85">
        <v>966</v>
      </c>
      <c r="E89" s="53">
        <v>14.8</v>
      </c>
      <c r="F89" s="55">
        <v>3</v>
      </c>
    </row>
    <row r="90" spans="1:6" x14ac:dyDescent="0.25">
      <c r="A90" s="34"/>
      <c r="B90" s="35" t="s">
        <v>125</v>
      </c>
      <c r="C90" s="54">
        <v>10</v>
      </c>
      <c r="D90" s="85">
        <v>4286</v>
      </c>
      <c r="E90" s="53">
        <v>41.1</v>
      </c>
      <c r="F90" s="55">
        <v>1</v>
      </c>
    </row>
    <row r="91" spans="1:6" x14ac:dyDescent="0.25">
      <c r="A91" s="34"/>
      <c r="B91" s="35" t="s">
        <v>126</v>
      </c>
      <c r="C91" s="54">
        <v>8</v>
      </c>
      <c r="D91" s="85">
        <v>822</v>
      </c>
      <c r="E91" s="53">
        <v>32.5</v>
      </c>
      <c r="F91" s="55">
        <v>5</v>
      </c>
    </row>
    <row r="92" spans="1:6" x14ac:dyDescent="0.25">
      <c r="A92" s="34"/>
      <c r="B92" s="35" t="s">
        <v>127</v>
      </c>
      <c r="C92" s="54">
        <v>11</v>
      </c>
      <c r="D92" s="85">
        <v>1481</v>
      </c>
      <c r="E92" s="53">
        <v>25.1</v>
      </c>
      <c r="F92" s="55">
        <v>4</v>
      </c>
    </row>
    <row r="93" spans="1:6" x14ac:dyDescent="0.25">
      <c r="A93" s="34"/>
      <c r="B93" s="35" t="s">
        <v>128</v>
      </c>
      <c r="C93" s="54">
        <v>9</v>
      </c>
      <c r="D93" s="85">
        <v>1550</v>
      </c>
      <c r="E93" s="53">
        <v>22.2</v>
      </c>
      <c r="F93" s="55">
        <v>3</v>
      </c>
    </row>
    <row r="94" spans="1:6" s="2" customFormat="1" ht="14.25" x14ac:dyDescent="0.2">
      <c r="A94" s="25">
        <v>14</v>
      </c>
      <c r="B94" s="24" t="s">
        <v>18</v>
      </c>
      <c r="C94" s="48">
        <f t="shared" ref="C94" si="12">SUM(C95:C105)</f>
        <v>32</v>
      </c>
      <c r="D94" s="59">
        <f>SUM(D95:D105)</f>
        <v>57962</v>
      </c>
      <c r="E94" s="56">
        <f t="shared" ref="E94" si="13">SUM(E95:E105)</f>
        <v>328.1</v>
      </c>
      <c r="F94" s="57">
        <v>1</v>
      </c>
    </row>
    <row r="95" spans="1:6" s="2" customFormat="1" ht="14.25" x14ac:dyDescent="0.2">
      <c r="A95" s="3"/>
      <c r="B95" s="1" t="s">
        <v>19</v>
      </c>
      <c r="C95" s="50">
        <v>1</v>
      </c>
      <c r="D95" s="50">
        <v>9898</v>
      </c>
      <c r="E95" s="51">
        <v>160</v>
      </c>
      <c r="F95" s="50">
        <v>0</v>
      </c>
    </row>
    <row r="96" spans="1:6" s="2" customFormat="1" ht="14.25" x14ac:dyDescent="0.2">
      <c r="A96" s="3"/>
      <c r="B96" s="1" t="s">
        <v>20</v>
      </c>
      <c r="C96" s="50">
        <v>1</v>
      </c>
      <c r="D96" s="50">
        <v>7142</v>
      </c>
      <c r="E96" s="51">
        <v>21</v>
      </c>
      <c r="F96" s="50">
        <v>0</v>
      </c>
    </row>
    <row r="97" spans="1:6" s="2" customFormat="1" ht="14.25" x14ac:dyDescent="0.2">
      <c r="A97" s="3"/>
      <c r="B97" s="1" t="s">
        <v>21</v>
      </c>
      <c r="C97" s="50">
        <v>1</v>
      </c>
      <c r="D97" s="50">
        <v>6620</v>
      </c>
      <c r="E97" s="51">
        <v>29.5</v>
      </c>
      <c r="F97" s="50">
        <v>0</v>
      </c>
    </row>
    <row r="98" spans="1:6" s="2" customFormat="1" ht="14.25" x14ac:dyDescent="0.2">
      <c r="A98" s="3"/>
      <c r="B98" s="1" t="s">
        <v>22</v>
      </c>
      <c r="C98" s="50">
        <v>1</v>
      </c>
      <c r="D98" s="50">
        <v>2422</v>
      </c>
      <c r="E98" s="51">
        <v>7.1</v>
      </c>
      <c r="F98" s="50">
        <v>0</v>
      </c>
    </row>
    <row r="99" spans="1:6" s="2" customFormat="1" ht="14.25" x14ac:dyDescent="0.2">
      <c r="A99" s="3"/>
      <c r="B99" s="1" t="s">
        <v>23</v>
      </c>
      <c r="C99" s="50">
        <v>1</v>
      </c>
      <c r="D99" s="50">
        <v>1396</v>
      </c>
      <c r="E99" s="51">
        <v>17</v>
      </c>
      <c r="F99" s="50">
        <v>0</v>
      </c>
    </row>
    <row r="100" spans="1:6" s="2" customFormat="1" ht="14.25" x14ac:dyDescent="0.2">
      <c r="A100" s="3"/>
      <c r="B100" s="1" t="s">
        <v>24</v>
      </c>
      <c r="C100" s="50">
        <v>2</v>
      </c>
      <c r="D100" s="50">
        <v>3197</v>
      </c>
      <c r="E100" s="51">
        <v>7.3</v>
      </c>
      <c r="F100" s="50">
        <v>0</v>
      </c>
    </row>
    <row r="101" spans="1:6" s="2" customFormat="1" ht="14.25" x14ac:dyDescent="0.2">
      <c r="A101" s="3"/>
      <c r="B101" s="1" t="s">
        <v>25</v>
      </c>
      <c r="C101" s="50">
        <v>1</v>
      </c>
      <c r="D101" s="50">
        <v>2705</v>
      </c>
      <c r="E101" s="51">
        <v>11.8</v>
      </c>
      <c r="F101" s="50">
        <v>0</v>
      </c>
    </row>
    <row r="102" spans="1:6" x14ac:dyDescent="0.25">
      <c r="A102" s="34"/>
      <c r="B102" s="35" t="s">
        <v>130</v>
      </c>
      <c r="C102" s="54">
        <v>4</v>
      </c>
      <c r="D102" s="54">
        <v>5639</v>
      </c>
      <c r="E102" s="53">
        <v>21.5</v>
      </c>
      <c r="F102" s="54">
        <v>0</v>
      </c>
    </row>
    <row r="103" spans="1:6" x14ac:dyDescent="0.25">
      <c r="A103" s="34"/>
      <c r="B103" s="35" t="s">
        <v>131</v>
      </c>
      <c r="C103" s="54">
        <v>8</v>
      </c>
      <c r="D103" s="54">
        <v>2991</v>
      </c>
      <c r="E103" s="53">
        <v>3.5</v>
      </c>
      <c r="F103" s="54">
        <v>0</v>
      </c>
    </row>
    <row r="104" spans="1:6" x14ac:dyDescent="0.25">
      <c r="A104" s="34"/>
      <c r="B104" s="35" t="s">
        <v>132</v>
      </c>
      <c r="C104" s="54">
        <v>5</v>
      </c>
      <c r="D104" s="54">
        <v>14492</v>
      </c>
      <c r="E104" s="53">
        <v>22.5</v>
      </c>
      <c r="F104" s="54">
        <v>0</v>
      </c>
    </row>
    <row r="105" spans="1:6" x14ac:dyDescent="0.25">
      <c r="A105" s="34"/>
      <c r="B105" s="35" t="s">
        <v>129</v>
      </c>
      <c r="C105" s="54">
        <v>7</v>
      </c>
      <c r="D105" s="54">
        <v>1460</v>
      </c>
      <c r="E105" s="53">
        <v>26.9</v>
      </c>
      <c r="F105" s="54">
        <v>0</v>
      </c>
    </row>
    <row r="106" spans="1:6" s="2" customFormat="1" ht="14.25" x14ac:dyDescent="0.2">
      <c r="A106" s="25">
        <v>15</v>
      </c>
      <c r="B106" s="24" t="s">
        <v>26</v>
      </c>
      <c r="C106" s="48">
        <f t="shared" ref="C106" si="14">SUM(C107:C116)</f>
        <v>99</v>
      </c>
      <c r="D106" s="59">
        <f>SUM(D107:D116)</f>
        <v>20352</v>
      </c>
      <c r="E106" s="56">
        <f t="shared" ref="E106:F106" si="15">SUM(E107:E116)</f>
        <v>274.09999999999997</v>
      </c>
      <c r="F106" s="57">
        <f t="shared" si="15"/>
        <v>13</v>
      </c>
    </row>
    <row r="107" spans="1:6" s="2" customFormat="1" ht="28.5" x14ac:dyDescent="0.2">
      <c r="A107" s="3"/>
      <c r="B107" s="77" t="s">
        <v>27</v>
      </c>
      <c r="C107" s="84">
        <v>4</v>
      </c>
      <c r="D107" s="84">
        <v>3973</v>
      </c>
      <c r="E107" s="51">
        <v>30.9</v>
      </c>
      <c r="F107" s="84">
        <v>0</v>
      </c>
    </row>
    <row r="108" spans="1:6" ht="14.25" customHeight="1" x14ac:dyDescent="0.25">
      <c r="A108" s="34"/>
      <c r="B108" s="35" t="s">
        <v>133</v>
      </c>
      <c r="C108" s="85">
        <v>11</v>
      </c>
      <c r="D108" s="85">
        <v>938</v>
      </c>
      <c r="E108" s="53">
        <v>22.7</v>
      </c>
      <c r="F108" s="55">
        <v>2</v>
      </c>
    </row>
    <row r="109" spans="1:6" ht="14.25" customHeight="1" x14ac:dyDescent="0.25">
      <c r="A109" s="34"/>
      <c r="B109" s="35" t="s">
        <v>134</v>
      </c>
      <c r="C109" s="85">
        <v>11</v>
      </c>
      <c r="D109" s="85">
        <v>1352</v>
      </c>
      <c r="E109" s="53">
        <v>20.399999999999999</v>
      </c>
      <c r="F109" s="55">
        <v>2</v>
      </c>
    </row>
    <row r="110" spans="1:6" ht="14.25" customHeight="1" x14ac:dyDescent="0.25">
      <c r="A110" s="34"/>
      <c r="B110" s="35" t="s">
        <v>135</v>
      </c>
      <c r="C110" s="85">
        <v>11</v>
      </c>
      <c r="D110" s="85">
        <v>1608</v>
      </c>
      <c r="E110" s="53">
        <v>33.200000000000003</v>
      </c>
      <c r="F110" s="55">
        <v>1</v>
      </c>
    </row>
    <row r="111" spans="1:6" ht="14.25" customHeight="1" x14ac:dyDescent="0.25">
      <c r="A111" s="34"/>
      <c r="B111" s="35" t="s">
        <v>136</v>
      </c>
      <c r="C111" s="85">
        <v>8</v>
      </c>
      <c r="D111" s="85">
        <v>1085</v>
      </c>
      <c r="E111" s="53">
        <v>26.5</v>
      </c>
      <c r="F111" s="55">
        <v>1</v>
      </c>
    </row>
    <row r="112" spans="1:6" ht="14.25" customHeight="1" x14ac:dyDescent="0.25">
      <c r="A112" s="34"/>
      <c r="B112" s="35" t="s">
        <v>137</v>
      </c>
      <c r="C112" s="85">
        <v>14</v>
      </c>
      <c r="D112" s="85">
        <v>821</v>
      </c>
      <c r="E112" s="53">
        <v>19.5</v>
      </c>
      <c r="F112" s="55">
        <v>3</v>
      </c>
    </row>
    <row r="113" spans="1:8" ht="14.25" customHeight="1" x14ac:dyDescent="0.25">
      <c r="A113" s="34"/>
      <c r="B113" s="35" t="s">
        <v>138</v>
      </c>
      <c r="C113" s="85">
        <v>8</v>
      </c>
      <c r="D113" s="85">
        <v>1767</v>
      </c>
      <c r="E113" s="53">
        <v>19.2</v>
      </c>
      <c r="F113" s="55">
        <v>1</v>
      </c>
    </row>
    <row r="114" spans="1:8" ht="14.25" customHeight="1" x14ac:dyDescent="0.25">
      <c r="A114" s="34"/>
      <c r="B114" s="35" t="s">
        <v>139</v>
      </c>
      <c r="C114" s="85">
        <v>11</v>
      </c>
      <c r="D114" s="85">
        <v>1978</v>
      </c>
      <c r="E114" s="53">
        <v>32.200000000000003</v>
      </c>
      <c r="F114" s="55">
        <v>1</v>
      </c>
    </row>
    <row r="115" spans="1:8" ht="14.25" customHeight="1" x14ac:dyDescent="0.25">
      <c r="A115" s="34"/>
      <c r="B115" s="35" t="s">
        <v>140</v>
      </c>
      <c r="C115" s="85">
        <v>13</v>
      </c>
      <c r="D115" s="85">
        <v>5564</v>
      </c>
      <c r="E115" s="53">
        <v>49.3</v>
      </c>
      <c r="F115" s="55">
        <v>1</v>
      </c>
    </row>
    <row r="116" spans="1:8" ht="14.25" customHeight="1" x14ac:dyDescent="0.25">
      <c r="A116" s="34"/>
      <c r="B116" s="35" t="s">
        <v>141</v>
      </c>
      <c r="C116" s="85">
        <v>8</v>
      </c>
      <c r="D116" s="85">
        <v>1266</v>
      </c>
      <c r="E116" s="53">
        <v>20.2</v>
      </c>
      <c r="F116" s="55">
        <v>1</v>
      </c>
    </row>
    <row r="117" spans="1:8" s="2" customFormat="1" ht="14.25" customHeight="1" x14ac:dyDescent="0.25">
      <c r="A117" s="25">
        <v>16</v>
      </c>
      <c r="B117" s="24" t="s">
        <v>327</v>
      </c>
      <c r="C117" s="48">
        <v>45</v>
      </c>
      <c r="D117" s="59">
        <v>14959</v>
      </c>
      <c r="E117" s="56">
        <v>235.9</v>
      </c>
      <c r="F117" s="48">
        <v>15</v>
      </c>
      <c r="G117" s="31"/>
    </row>
    <row r="118" spans="1:8" s="2" customFormat="1" x14ac:dyDescent="0.25">
      <c r="A118" s="25">
        <v>17</v>
      </c>
      <c r="B118" s="24" t="s">
        <v>28</v>
      </c>
      <c r="C118" s="48">
        <f>SUM(C119:C123)</f>
        <v>62</v>
      </c>
      <c r="D118" s="59">
        <f>SUM(D119:D123)</f>
        <v>11168</v>
      </c>
      <c r="E118" s="56">
        <f t="shared" ref="E118:F118" si="16">SUM(E119:E123)</f>
        <v>88.2</v>
      </c>
      <c r="F118" s="59">
        <f t="shared" si="16"/>
        <v>12</v>
      </c>
      <c r="G118" s="31"/>
      <c r="H118" s="31"/>
    </row>
    <row r="119" spans="1:8" s="2" customFormat="1" x14ac:dyDescent="0.25">
      <c r="A119" s="3"/>
      <c r="B119" s="1" t="s">
        <v>29</v>
      </c>
      <c r="C119" s="50">
        <v>2</v>
      </c>
      <c r="D119" s="84">
        <v>6796</v>
      </c>
      <c r="E119" s="51">
        <v>27.2</v>
      </c>
      <c r="F119" s="84">
        <v>0</v>
      </c>
      <c r="G119" s="31"/>
      <c r="H119" s="31"/>
    </row>
    <row r="120" spans="1:8" x14ac:dyDescent="0.25">
      <c r="A120" s="34"/>
      <c r="B120" s="35" t="s">
        <v>142</v>
      </c>
      <c r="C120" s="54">
        <v>19</v>
      </c>
      <c r="D120" s="85">
        <v>1206</v>
      </c>
      <c r="E120" s="53">
        <v>23.5</v>
      </c>
      <c r="F120" s="55">
        <v>4</v>
      </c>
    </row>
    <row r="121" spans="1:8" x14ac:dyDescent="0.25">
      <c r="A121" s="34"/>
      <c r="B121" s="35" t="s">
        <v>143</v>
      </c>
      <c r="C121" s="54">
        <v>11</v>
      </c>
      <c r="D121" s="85">
        <v>682</v>
      </c>
      <c r="E121" s="53">
        <v>13.3</v>
      </c>
      <c r="F121" s="55">
        <v>2</v>
      </c>
    </row>
    <row r="122" spans="1:8" x14ac:dyDescent="0.25">
      <c r="A122" s="34"/>
      <c r="B122" s="35" t="s">
        <v>144</v>
      </c>
      <c r="C122" s="54">
        <v>15</v>
      </c>
      <c r="D122" s="85">
        <v>1072</v>
      </c>
      <c r="E122" s="53">
        <v>15.3</v>
      </c>
      <c r="F122" s="55">
        <v>3</v>
      </c>
    </row>
    <row r="123" spans="1:8" x14ac:dyDescent="0.25">
      <c r="A123" s="34"/>
      <c r="B123" s="35" t="s">
        <v>145</v>
      </c>
      <c r="C123" s="54">
        <v>15</v>
      </c>
      <c r="D123" s="85">
        <v>1412</v>
      </c>
      <c r="E123" s="53">
        <v>8.9</v>
      </c>
      <c r="F123" s="55">
        <v>3</v>
      </c>
    </row>
    <row r="124" spans="1:8" s="2" customFormat="1" x14ac:dyDescent="0.25">
      <c r="A124" s="25">
        <v>18</v>
      </c>
      <c r="B124" s="24" t="s">
        <v>319</v>
      </c>
      <c r="C124" s="48">
        <v>184</v>
      </c>
      <c r="D124" s="59">
        <v>18176</v>
      </c>
      <c r="E124" s="56">
        <v>293.8</v>
      </c>
      <c r="F124" s="57">
        <v>12</v>
      </c>
      <c r="G124" s="31"/>
      <c r="H124" s="31"/>
    </row>
    <row r="125" spans="1:8" s="2" customFormat="1" x14ac:dyDescent="0.25">
      <c r="A125" s="25">
        <v>19</v>
      </c>
      <c r="B125" s="24" t="s">
        <v>30</v>
      </c>
      <c r="C125" s="48">
        <f>SUM(C126:C131)</f>
        <v>92</v>
      </c>
      <c r="D125" s="59">
        <f>SUM(D126:D131)</f>
        <v>21258</v>
      </c>
      <c r="E125" s="56">
        <f t="shared" ref="E125:F125" si="17">SUM(E126:E131)</f>
        <v>287.10000000000002</v>
      </c>
      <c r="F125" s="57">
        <f t="shared" si="17"/>
        <v>13</v>
      </c>
      <c r="G125" s="31"/>
    </row>
    <row r="126" spans="1:8" s="2" customFormat="1" x14ac:dyDescent="0.25">
      <c r="A126" s="3"/>
      <c r="B126" s="1" t="s">
        <v>31</v>
      </c>
      <c r="C126" s="50">
        <v>3</v>
      </c>
      <c r="D126" s="84">
        <v>7741</v>
      </c>
      <c r="E126" s="51">
        <v>56.3</v>
      </c>
      <c r="F126" s="84">
        <v>1</v>
      </c>
      <c r="G126" s="31"/>
    </row>
    <row r="127" spans="1:8" s="2" customFormat="1" x14ac:dyDescent="0.25">
      <c r="A127" s="3"/>
      <c r="B127" s="1" t="s">
        <v>32</v>
      </c>
      <c r="C127" s="50">
        <v>14</v>
      </c>
      <c r="D127" s="84">
        <v>5699</v>
      </c>
      <c r="E127" s="51">
        <v>78.3</v>
      </c>
      <c r="F127" s="84">
        <v>1</v>
      </c>
      <c r="G127" s="31"/>
    </row>
    <row r="128" spans="1:8" x14ac:dyDescent="0.25">
      <c r="A128" s="34"/>
      <c r="B128" s="35" t="s">
        <v>148</v>
      </c>
      <c r="C128" s="54">
        <v>22</v>
      </c>
      <c r="D128" s="85">
        <v>783</v>
      </c>
      <c r="E128" s="53">
        <v>27</v>
      </c>
      <c r="F128" s="85">
        <v>3</v>
      </c>
    </row>
    <row r="129" spans="1:7" x14ac:dyDescent="0.25">
      <c r="A129" s="34"/>
      <c r="B129" s="35" t="s">
        <v>147</v>
      </c>
      <c r="C129" s="54">
        <v>15</v>
      </c>
      <c r="D129" s="85">
        <v>3850</v>
      </c>
      <c r="E129" s="53">
        <v>24.6</v>
      </c>
      <c r="F129" s="85">
        <v>1</v>
      </c>
    </row>
    <row r="130" spans="1:7" x14ac:dyDescent="0.25">
      <c r="A130" s="34"/>
      <c r="B130" s="35" t="s">
        <v>146</v>
      </c>
      <c r="C130" s="54">
        <v>33</v>
      </c>
      <c r="D130" s="85">
        <v>1950</v>
      </c>
      <c r="E130" s="53">
        <v>83.9</v>
      </c>
      <c r="F130" s="85">
        <v>5</v>
      </c>
    </row>
    <row r="131" spans="1:7" x14ac:dyDescent="0.25">
      <c r="A131" s="34"/>
      <c r="B131" s="35" t="s">
        <v>149</v>
      </c>
      <c r="C131" s="54">
        <v>5</v>
      </c>
      <c r="D131" s="85">
        <v>1235</v>
      </c>
      <c r="E131" s="53">
        <v>17</v>
      </c>
      <c r="F131" s="85">
        <v>2</v>
      </c>
    </row>
    <row r="132" spans="1:7" s="2" customFormat="1" x14ac:dyDescent="0.25">
      <c r="A132" s="25">
        <v>20</v>
      </c>
      <c r="B132" s="24" t="s">
        <v>150</v>
      </c>
      <c r="C132" s="48">
        <f t="shared" ref="C132" si="18">SUM(C133:C144)</f>
        <v>45</v>
      </c>
      <c r="D132" s="59">
        <f>SUM(D133:D144)</f>
        <v>9228</v>
      </c>
      <c r="E132" s="56">
        <f t="shared" ref="E132:F132" si="19">SUM(E133:E144)</f>
        <v>239.39999999999998</v>
      </c>
      <c r="F132" s="57">
        <f t="shared" si="19"/>
        <v>15</v>
      </c>
      <c r="G132" s="31"/>
    </row>
    <row r="133" spans="1:7" x14ac:dyDescent="0.25">
      <c r="A133" s="34"/>
      <c r="B133" s="35" t="s">
        <v>151</v>
      </c>
      <c r="C133" s="54">
        <v>2</v>
      </c>
      <c r="D133" s="85">
        <v>2211</v>
      </c>
      <c r="E133" s="53">
        <v>32</v>
      </c>
      <c r="F133" s="55">
        <v>2</v>
      </c>
    </row>
    <row r="134" spans="1:7" x14ac:dyDescent="0.25">
      <c r="A134" s="34"/>
      <c r="B134" s="35" t="s">
        <v>272</v>
      </c>
      <c r="C134" s="54">
        <v>3</v>
      </c>
      <c r="D134" s="85">
        <v>658</v>
      </c>
      <c r="E134" s="53">
        <v>15</v>
      </c>
      <c r="F134" s="55">
        <v>1</v>
      </c>
    </row>
    <row r="135" spans="1:7" x14ac:dyDescent="0.25">
      <c r="A135" s="34"/>
      <c r="B135" s="35" t="s">
        <v>152</v>
      </c>
      <c r="C135" s="54">
        <v>4</v>
      </c>
      <c r="D135" s="85">
        <v>331</v>
      </c>
      <c r="E135" s="53">
        <v>10</v>
      </c>
      <c r="F135" s="55">
        <v>2</v>
      </c>
    </row>
    <row r="136" spans="1:7" x14ac:dyDescent="0.25">
      <c r="A136" s="34"/>
      <c r="B136" s="35" t="s">
        <v>273</v>
      </c>
      <c r="C136" s="54">
        <v>1</v>
      </c>
      <c r="D136" s="85">
        <v>332</v>
      </c>
      <c r="E136" s="53">
        <v>10</v>
      </c>
      <c r="F136" s="55">
        <v>1</v>
      </c>
    </row>
    <row r="137" spans="1:7" x14ac:dyDescent="0.25">
      <c r="A137" s="34"/>
      <c r="B137" s="35" t="s">
        <v>153</v>
      </c>
      <c r="C137" s="54">
        <v>2</v>
      </c>
      <c r="D137" s="85">
        <v>311</v>
      </c>
      <c r="E137" s="53">
        <v>8.1999999999999993</v>
      </c>
      <c r="F137" s="55">
        <v>1</v>
      </c>
    </row>
    <row r="138" spans="1:7" x14ac:dyDescent="0.25">
      <c r="A138" s="34"/>
      <c r="B138" s="35" t="s">
        <v>154</v>
      </c>
      <c r="C138" s="54">
        <v>1</v>
      </c>
      <c r="D138" s="85">
        <v>463</v>
      </c>
      <c r="E138" s="53">
        <v>25</v>
      </c>
      <c r="F138" s="55">
        <v>1</v>
      </c>
    </row>
    <row r="139" spans="1:7" x14ac:dyDescent="0.25">
      <c r="A139" s="34"/>
      <c r="B139" s="35" t="s">
        <v>155</v>
      </c>
      <c r="C139" s="54">
        <v>1</v>
      </c>
      <c r="D139" s="85">
        <v>356</v>
      </c>
      <c r="E139" s="53">
        <v>8</v>
      </c>
      <c r="F139" s="55">
        <v>1</v>
      </c>
    </row>
    <row r="140" spans="1:7" x14ac:dyDescent="0.25">
      <c r="A140" s="34"/>
      <c r="B140" s="35" t="s">
        <v>156</v>
      </c>
      <c r="C140" s="54">
        <v>14</v>
      </c>
      <c r="D140" s="85">
        <v>1062</v>
      </c>
      <c r="E140" s="53">
        <v>34.799999999999997</v>
      </c>
      <c r="F140" s="55">
        <v>1</v>
      </c>
    </row>
    <row r="141" spans="1:7" x14ac:dyDescent="0.25">
      <c r="A141" s="34"/>
      <c r="B141" s="35" t="s">
        <v>157</v>
      </c>
      <c r="C141" s="54">
        <v>8</v>
      </c>
      <c r="D141" s="85">
        <v>428</v>
      </c>
      <c r="E141" s="53">
        <v>28.2</v>
      </c>
      <c r="F141" s="55">
        <v>2</v>
      </c>
    </row>
    <row r="142" spans="1:7" x14ac:dyDescent="0.25">
      <c r="A142" s="34"/>
      <c r="B142" s="35" t="s">
        <v>158</v>
      </c>
      <c r="C142" s="54">
        <v>1</v>
      </c>
      <c r="D142" s="85">
        <v>493</v>
      </c>
      <c r="E142" s="53">
        <v>14.6</v>
      </c>
      <c r="F142" s="55">
        <v>1</v>
      </c>
    </row>
    <row r="143" spans="1:7" x14ac:dyDescent="0.25">
      <c r="A143" s="34"/>
      <c r="B143" s="35" t="s">
        <v>159</v>
      </c>
      <c r="C143" s="54">
        <v>7</v>
      </c>
      <c r="D143" s="85">
        <v>2230</v>
      </c>
      <c r="E143" s="53">
        <v>36.4</v>
      </c>
      <c r="F143" s="55">
        <v>1</v>
      </c>
    </row>
    <row r="144" spans="1:7" x14ac:dyDescent="0.25">
      <c r="A144" s="34"/>
      <c r="B144" s="35" t="s">
        <v>160</v>
      </c>
      <c r="C144" s="54">
        <v>1</v>
      </c>
      <c r="D144" s="85">
        <v>353</v>
      </c>
      <c r="E144" s="53">
        <v>17.2</v>
      </c>
      <c r="F144" s="55">
        <v>1</v>
      </c>
    </row>
    <row r="145" spans="1:8" s="2" customFormat="1" x14ac:dyDescent="0.25">
      <c r="A145" s="25">
        <v>21</v>
      </c>
      <c r="B145" s="24" t="s">
        <v>33</v>
      </c>
      <c r="C145" s="48">
        <f t="shared" ref="C145" si="20">SUM(C146:C153)</f>
        <v>73</v>
      </c>
      <c r="D145" s="59">
        <f>SUM(D146:D153)</f>
        <v>28593</v>
      </c>
      <c r="E145" s="56">
        <f t="shared" ref="E145:F145" si="21">SUM(E146:E153)</f>
        <v>379.50000000000006</v>
      </c>
      <c r="F145" s="57">
        <f t="shared" si="21"/>
        <v>25</v>
      </c>
      <c r="G145" s="31"/>
      <c r="H145" s="31"/>
    </row>
    <row r="146" spans="1:8" s="2" customFormat="1" x14ac:dyDescent="0.25">
      <c r="A146" s="3"/>
      <c r="B146" s="1" t="s">
        <v>34</v>
      </c>
      <c r="C146" s="50">
        <v>13</v>
      </c>
      <c r="D146" s="84">
        <v>2864</v>
      </c>
      <c r="E146" s="51">
        <v>84.8</v>
      </c>
      <c r="F146" s="84">
        <v>2</v>
      </c>
      <c r="G146" s="31"/>
      <c r="H146" s="31"/>
    </row>
    <row r="147" spans="1:8" s="2" customFormat="1" x14ac:dyDescent="0.25">
      <c r="A147" s="3"/>
      <c r="B147" s="1" t="s">
        <v>35</v>
      </c>
      <c r="C147" s="50">
        <v>2</v>
      </c>
      <c r="D147" s="84">
        <v>14671</v>
      </c>
      <c r="E147" s="51">
        <v>60</v>
      </c>
      <c r="F147" s="84">
        <v>0</v>
      </c>
      <c r="G147" s="31"/>
      <c r="H147" s="31"/>
    </row>
    <row r="148" spans="1:8" x14ac:dyDescent="0.25">
      <c r="A148" s="34"/>
      <c r="B148" s="35" t="s">
        <v>161</v>
      </c>
      <c r="C148" s="54">
        <v>10</v>
      </c>
      <c r="D148" s="85">
        <v>1690</v>
      </c>
      <c r="E148" s="53">
        <v>57.5</v>
      </c>
      <c r="F148" s="85">
        <v>5</v>
      </c>
    </row>
    <row r="149" spans="1:8" x14ac:dyDescent="0.25">
      <c r="A149" s="34"/>
      <c r="B149" s="35" t="s">
        <v>162</v>
      </c>
      <c r="C149" s="54">
        <v>9</v>
      </c>
      <c r="D149" s="85">
        <v>1321</v>
      </c>
      <c r="E149" s="53">
        <v>41</v>
      </c>
      <c r="F149" s="85">
        <v>3</v>
      </c>
    </row>
    <row r="150" spans="1:8" x14ac:dyDescent="0.25">
      <c r="A150" s="34"/>
      <c r="B150" s="35" t="s">
        <v>163</v>
      </c>
      <c r="C150" s="54">
        <v>7</v>
      </c>
      <c r="D150" s="85">
        <v>2715</v>
      </c>
      <c r="E150" s="53">
        <v>26.2</v>
      </c>
      <c r="F150" s="85">
        <v>2</v>
      </c>
    </row>
    <row r="151" spans="1:8" x14ac:dyDescent="0.25">
      <c r="A151" s="34"/>
      <c r="B151" s="35" t="s">
        <v>88</v>
      </c>
      <c r="C151" s="54">
        <v>10</v>
      </c>
      <c r="D151" s="85">
        <v>1683</v>
      </c>
      <c r="E151" s="53">
        <v>29.8</v>
      </c>
      <c r="F151" s="85">
        <v>4</v>
      </c>
    </row>
    <row r="152" spans="1:8" x14ac:dyDescent="0.25">
      <c r="A152" s="34"/>
      <c r="B152" s="35" t="s">
        <v>164</v>
      </c>
      <c r="C152" s="54">
        <v>12</v>
      </c>
      <c r="D152" s="85">
        <v>2048</v>
      </c>
      <c r="E152" s="53">
        <v>48.6</v>
      </c>
      <c r="F152" s="85">
        <v>4</v>
      </c>
    </row>
    <row r="153" spans="1:8" x14ac:dyDescent="0.25">
      <c r="A153" s="34"/>
      <c r="B153" s="35" t="s">
        <v>165</v>
      </c>
      <c r="C153" s="54">
        <v>10</v>
      </c>
      <c r="D153" s="85">
        <v>1601</v>
      </c>
      <c r="E153" s="53">
        <v>31.6</v>
      </c>
      <c r="F153" s="85">
        <v>5</v>
      </c>
    </row>
    <row r="154" spans="1:8" s="2" customFormat="1" x14ac:dyDescent="0.25">
      <c r="A154" s="25">
        <v>22</v>
      </c>
      <c r="B154" s="24" t="s">
        <v>320</v>
      </c>
      <c r="C154" s="48">
        <v>102</v>
      </c>
      <c r="D154" s="59">
        <v>37407</v>
      </c>
      <c r="E154" s="56">
        <v>348.5</v>
      </c>
      <c r="F154" s="57">
        <v>19</v>
      </c>
      <c r="G154" s="31"/>
      <c r="H154" s="31"/>
    </row>
    <row r="155" spans="1:8" x14ac:dyDescent="0.25">
      <c r="A155" s="25">
        <v>23</v>
      </c>
      <c r="B155" s="24" t="s">
        <v>282</v>
      </c>
      <c r="C155" s="48">
        <v>51</v>
      </c>
      <c r="D155" s="59">
        <v>21772</v>
      </c>
      <c r="E155" s="56">
        <v>187.3</v>
      </c>
      <c r="F155" s="57">
        <v>9</v>
      </c>
    </row>
    <row r="156" spans="1:8" x14ac:dyDescent="0.25">
      <c r="A156" s="25">
        <v>24</v>
      </c>
      <c r="B156" s="24" t="s">
        <v>283</v>
      </c>
      <c r="C156" s="48">
        <v>45</v>
      </c>
      <c r="D156" s="59">
        <v>17990</v>
      </c>
      <c r="E156" s="56">
        <v>177.2</v>
      </c>
      <c r="F156" s="57">
        <v>11</v>
      </c>
    </row>
    <row r="157" spans="1:8" x14ac:dyDescent="0.25">
      <c r="A157" s="25">
        <v>25</v>
      </c>
      <c r="B157" s="24" t="s">
        <v>284</v>
      </c>
      <c r="C157" s="48">
        <v>53</v>
      </c>
      <c r="D157" s="59">
        <v>15455</v>
      </c>
      <c r="E157" s="56">
        <v>101.8</v>
      </c>
      <c r="F157" s="57">
        <v>15</v>
      </c>
    </row>
    <row r="158" spans="1:8" s="2" customFormat="1" ht="14.25" x14ac:dyDescent="0.2">
      <c r="A158" s="25">
        <v>26</v>
      </c>
      <c r="B158" s="24" t="s">
        <v>36</v>
      </c>
      <c r="C158" s="48">
        <f>SUM(C159:C170)</f>
        <v>73</v>
      </c>
      <c r="D158" s="59">
        <f>SUM(D159:D170)</f>
        <v>19033</v>
      </c>
      <c r="E158" s="56">
        <f t="shared" ref="E158:F158" si="22">SUM(E159:E170)</f>
        <v>569.9</v>
      </c>
      <c r="F158" s="57">
        <f t="shared" si="22"/>
        <v>19</v>
      </c>
    </row>
    <row r="159" spans="1:8" s="2" customFormat="1" ht="14.25" x14ac:dyDescent="0.2">
      <c r="A159" s="3"/>
      <c r="B159" s="1" t="s">
        <v>37</v>
      </c>
      <c r="C159" s="50">
        <v>2</v>
      </c>
      <c r="D159" s="84">
        <v>6789</v>
      </c>
      <c r="E159" s="51">
        <v>48.6</v>
      </c>
      <c r="F159" s="84">
        <v>0</v>
      </c>
    </row>
    <row r="160" spans="1:8" x14ac:dyDescent="0.25">
      <c r="A160" s="34"/>
      <c r="B160" s="35" t="s">
        <v>166</v>
      </c>
      <c r="C160" s="54">
        <v>14</v>
      </c>
      <c r="D160" s="85">
        <v>1161</v>
      </c>
      <c r="E160" s="53">
        <v>56</v>
      </c>
      <c r="F160" s="85">
        <v>1</v>
      </c>
      <c r="G160" s="2"/>
      <c r="H160" s="2"/>
    </row>
    <row r="161" spans="1:8" x14ac:dyDescent="0.25">
      <c r="A161" s="34"/>
      <c r="B161" s="35" t="s">
        <v>167</v>
      </c>
      <c r="C161" s="54">
        <v>5</v>
      </c>
      <c r="D161" s="85">
        <v>874</v>
      </c>
      <c r="E161" s="53">
        <v>27</v>
      </c>
      <c r="F161" s="85">
        <v>1</v>
      </c>
      <c r="G161" s="2"/>
      <c r="H161" s="2"/>
    </row>
    <row r="162" spans="1:8" x14ac:dyDescent="0.25">
      <c r="A162" s="34"/>
      <c r="B162" s="35" t="s">
        <v>168</v>
      </c>
      <c r="C162" s="54">
        <v>14</v>
      </c>
      <c r="D162" s="85">
        <v>1112</v>
      </c>
      <c r="E162" s="53">
        <v>43.1</v>
      </c>
      <c r="F162" s="85">
        <v>2</v>
      </c>
      <c r="G162" s="2"/>
      <c r="H162" s="2"/>
    </row>
    <row r="163" spans="1:8" x14ac:dyDescent="0.25">
      <c r="A163" s="34"/>
      <c r="B163" s="35" t="s">
        <v>169</v>
      </c>
      <c r="C163" s="54">
        <v>1</v>
      </c>
      <c r="D163" s="85">
        <v>1987</v>
      </c>
      <c r="E163" s="53">
        <v>48</v>
      </c>
      <c r="F163" s="85">
        <v>1</v>
      </c>
      <c r="G163" s="2"/>
      <c r="H163" s="2"/>
    </row>
    <row r="164" spans="1:8" x14ac:dyDescent="0.25">
      <c r="A164" s="34"/>
      <c r="B164" s="35" t="s">
        <v>170</v>
      </c>
      <c r="C164" s="54">
        <v>3</v>
      </c>
      <c r="D164" s="85">
        <v>913</v>
      </c>
      <c r="E164" s="53">
        <v>25</v>
      </c>
      <c r="F164" s="85">
        <v>1</v>
      </c>
      <c r="G164" s="2"/>
      <c r="H164" s="2"/>
    </row>
    <row r="165" spans="1:8" x14ac:dyDescent="0.25">
      <c r="A165" s="34"/>
      <c r="B165" s="35" t="s">
        <v>154</v>
      </c>
      <c r="C165" s="54">
        <v>6</v>
      </c>
      <c r="D165" s="85">
        <v>1210</v>
      </c>
      <c r="E165" s="53">
        <v>33.200000000000003</v>
      </c>
      <c r="F165" s="85">
        <v>3</v>
      </c>
      <c r="G165" s="2"/>
      <c r="H165" s="2"/>
    </row>
    <row r="166" spans="1:8" x14ac:dyDescent="0.25">
      <c r="A166" s="34"/>
      <c r="B166" s="35" t="s">
        <v>171</v>
      </c>
      <c r="C166" s="54">
        <v>8</v>
      </c>
      <c r="D166" s="85">
        <v>1227</v>
      </c>
      <c r="E166" s="53">
        <v>29</v>
      </c>
      <c r="F166" s="85">
        <v>2</v>
      </c>
      <c r="G166" s="2"/>
      <c r="H166" s="2"/>
    </row>
    <row r="167" spans="1:8" x14ac:dyDescent="0.25">
      <c r="A167" s="34"/>
      <c r="B167" s="35" t="s">
        <v>172</v>
      </c>
      <c r="C167" s="54">
        <v>3</v>
      </c>
      <c r="D167" s="85">
        <v>790</v>
      </c>
      <c r="E167" s="53">
        <v>56</v>
      </c>
      <c r="F167" s="85">
        <v>2</v>
      </c>
      <c r="G167" s="2"/>
      <c r="H167" s="2"/>
    </row>
    <row r="168" spans="1:8" x14ac:dyDescent="0.25">
      <c r="A168" s="34"/>
      <c r="B168" s="35" t="s">
        <v>173</v>
      </c>
      <c r="C168" s="54">
        <v>2</v>
      </c>
      <c r="D168" s="85">
        <v>853</v>
      </c>
      <c r="E168" s="53">
        <v>80</v>
      </c>
      <c r="F168" s="85">
        <v>2</v>
      </c>
      <c r="G168" s="2"/>
      <c r="H168" s="2"/>
    </row>
    <row r="169" spans="1:8" x14ac:dyDescent="0.25">
      <c r="A169" s="34"/>
      <c r="B169" s="35" t="s">
        <v>174</v>
      </c>
      <c r="C169" s="54">
        <v>9</v>
      </c>
      <c r="D169" s="85">
        <v>1239</v>
      </c>
      <c r="E169" s="53">
        <v>69.7</v>
      </c>
      <c r="F169" s="85">
        <v>2</v>
      </c>
      <c r="G169" s="2"/>
      <c r="H169" s="2"/>
    </row>
    <row r="170" spans="1:8" x14ac:dyDescent="0.25">
      <c r="A170" s="34"/>
      <c r="B170" s="35" t="s">
        <v>175</v>
      </c>
      <c r="C170" s="54">
        <v>6</v>
      </c>
      <c r="D170" s="85">
        <v>878</v>
      </c>
      <c r="E170" s="53">
        <v>54.3</v>
      </c>
      <c r="F170" s="85">
        <v>2</v>
      </c>
      <c r="G170" s="2"/>
      <c r="H170" s="2"/>
    </row>
    <row r="171" spans="1:8" s="2" customFormat="1" ht="14.25" x14ac:dyDescent="0.2">
      <c r="A171" s="25">
        <v>27</v>
      </c>
      <c r="B171" s="24" t="s">
        <v>321</v>
      </c>
      <c r="C171" s="48">
        <v>78</v>
      </c>
      <c r="D171" s="59">
        <v>27616</v>
      </c>
      <c r="E171" s="56">
        <v>346.2</v>
      </c>
      <c r="F171" s="57">
        <v>19</v>
      </c>
    </row>
    <row r="172" spans="1:8" x14ac:dyDescent="0.25">
      <c r="A172" s="25">
        <v>28</v>
      </c>
      <c r="B172" s="24" t="s">
        <v>285</v>
      </c>
      <c r="C172" s="48">
        <v>192</v>
      </c>
      <c r="D172" s="59">
        <v>46662</v>
      </c>
      <c r="E172" s="56">
        <v>657.1</v>
      </c>
      <c r="F172" s="57">
        <v>14</v>
      </c>
      <c r="G172" s="2"/>
      <c r="H172" s="2"/>
    </row>
    <row r="173" spans="1:8" s="2" customFormat="1" ht="14.25" x14ac:dyDescent="0.2">
      <c r="A173" s="25">
        <v>29</v>
      </c>
      <c r="B173" s="24" t="s">
        <v>38</v>
      </c>
      <c r="C173" s="48">
        <f t="shared" ref="C173" si="23">SUM(C174:C184)</f>
        <v>65</v>
      </c>
      <c r="D173" s="59">
        <f>SUM(D174:D184)</f>
        <v>27489</v>
      </c>
      <c r="E173" s="56">
        <f t="shared" ref="E173:F173" si="24">SUM(E174:E184)</f>
        <v>308.7</v>
      </c>
      <c r="F173" s="57">
        <f t="shared" si="24"/>
        <v>21</v>
      </c>
    </row>
    <row r="174" spans="1:8" s="2" customFormat="1" ht="14.25" x14ac:dyDescent="0.2">
      <c r="A174" s="3"/>
      <c r="B174" s="1" t="s">
        <v>39</v>
      </c>
      <c r="C174" s="84">
        <v>3</v>
      </c>
      <c r="D174" s="84">
        <v>19965</v>
      </c>
      <c r="E174" s="51">
        <v>112.7</v>
      </c>
      <c r="F174" s="84">
        <v>0</v>
      </c>
    </row>
    <row r="175" spans="1:8" x14ac:dyDescent="0.25">
      <c r="A175" s="34"/>
      <c r="B175" s="35" t="s">
        <v>176</v>
      </c>
      <c r="C175" s="85">
        <v>19</v>
      </c>
      <c r="D175" s="85">
        <v>1221</v>
      </c>
      <c r="E175" s="53">
        <v>26.1</v>
      </c>
      <c r="F175" s="85">
        <v>4</v>
      </c>
      <c r="G175" s="2"/>
      <c r="H175" s="2"/>
    </row>
    <row r="176" spans="1:8" x14ac:dyDescent="0.25">
      <c r="A176" s="34"/>
      <c r="B176" s="35" t="s">
        <v>177</v>
      </c>
      <c r="C176" s="85">
        <v>9</v>
      </c>
      <c r="D176" s="85">
        <v>674</v>
      </c>
      <c r="E176" s="53">
        <v>23.3</v>
      </c>
      <c r="F176" s="85">
        <v>2</v>
      </c>
      <c r="G176" s="2"/>
      <c r="H176" s="2"/>
    </row>
    <row r="177" spans="1:8" x14ac:dyDescent="0.25">
      <c r="A177" s="34"/>
      <c r="B177" s="35" t="s">
        <v>89</v>
      </c>
      <c r="C177" s="85">
        <v>4</v>
      </c>
      <c r="D177" s="85">
        <v>698</v>
      </c>
      <c r="E177" s="53">
        <v>19.7</v>
      </c>
      <c r="F177" s="85">
        <v>1</v>
      </c>
      <c r="G177" s="2"/>
      <c r="H177" s="2"/>
    </row>
    <row r="178" spans="1:8" x14ac:dyDescent="0.25">
      <c r="A178" s="34"/>
      <c r="B178" s="35" t="s">
        <v>179</v>
      </c>
      <c r="C178" s="85">
        <v>5</v>
      </c>
      <c r="D178" s="85">
        <v>751</v>
      </c>
      <c r="E178" s="53">
        <v>23.9</v>
      </c>
      <c r="F178" s="85">
        <v>3</v>
      </c>
    </row>
    <row r="179" spans="1:8" x14ac:dyDescent="0.25">
      <c r="A179" s="34"/>
      <c r="B179" s="35" t="s">
        <v>178</v>
      </c>
      <c r="C179" s="85">
        <v>1</v>
      </c>
      <c r="D179" s="85">
        <v>587</v>
      </c>
      <c r="E179" s="53">
        <v>10.9</v>
      </c>
      <c r="F179" s="85">
        <v>1</v>
      </c>
      <c r="G179" s="2"/>
      <c r="H179" s="2"/>
    </row>
    <row r="180" spans="1:8" x14ac:dyDescent="0.25">
      <c r="A180" s="34"/>
      <c r="B180" s="35" t="s">
        <v>88</v>
      </c>
      <c r="C180" s="85">
        <v>10</v>
      </c>
      <c r="D180" s="85">
        <v>1367</v>
      </c>
      <c r="E180" s="53">
        <v>29.5</v>
      </c>
      <c r="F180" s="85">
        <v>5</v>
      </c>
      <c r="G180" s="2"/>
      <c r="H180" s="2"/>
    </row>
    <row r="181" spans="1:8" x14ac:dyDescent="0.25">
      <c r="A181" s="34"/>
      <c r="B181" s="35" t="s">
        <v>180</v>
      </c>
      <c r="C181" s="85">
        <v>1</v>
      </c>
      <c r="D181" s="85">
        <v>759</v>
      </c>
      <c r="E181" s="53">
        <v>10.199999999999999</v>
      </c>
      <c r="F181" s="85">
        <v>1</v>
      </c>
      <c r="G181" s="2"/>
      <c r="H181" s="2"/>
    </row>
    <row r="182" spans="1:8" x14ac:dyDescent="0.25">
      <c r="A182" s="34"/>
      <c r="B182" s="35" t="s">
        <v>181</v>
      </c>
      <c r="C182" s="85">
        <v>3</v>
      </c>
      <c r="D182" s="85">
        <v>325</v>
      </c>
      <c r="E182" s="53">
        <v>11.6</v>
      </c>
      <c r="F182" s="85">
        <v>1</v>
      </c>
      <c r="G182" s="2"/>
      <c r="H182" s="2"/>
    </row>
    <row r="183" spans="1:8" x14ac:dyDescent="0.25">
      <c r="A183" s="34"/>
      <c r="B183" s="35" t="s">
        <v>182</v>
      </c>
      <c r="C183" s="85">
        <v>9</v>
      </c>
      <c r="D183" s="85">
        <v>817</v>
      </c>
      <c r="E183" s="53">
        <v>27.9</v>
      </c>
      <c r="F183" s="85">
        <v>2</v>
      </c>
      <c r="G183" s="2"/>
      <c r="H183" s="2"/>
    </row>
    <row r="184" spans="1:8" x14ac:dyDescent="0.25">
      <c r="A184" s="34"/>
      <c r="B184" s="35" t="s">
        <v>183</v>
      </c>
      <c r="C184" s="85">
        <v>1</v>
      </c>
      <c r="D184" s="85">
        <v>325</v>
      </c>
      <c r="E184" s="53">
        <v>12.9</v>
      </c>
      <c r="F184" s="85">
        <v>1</v>
      </c>
      <c r="G184" s="2"/>
      <c r="H184" s="2"/>
    </row>
    <row r="185" spans="1:8" s="2" customFormat="1" ht="14.25" x14ac:dyDescent="0.2">
      <c r="A185" s="25">
        <v>30</v>
      </c>
      <c r="B185" s="24" t="s">
        <v>184</v>
      </c>
      <c r="C185" s="48">
        <f>SUM(C186:C192)</f>
        <v>53</v>
      </c>
      <c r="D185" s="59">
        <f>SUM(D186:D192)</f>
        <v>13768</v>
      </c>
      <c r="E185" s="56">
        <f>SUM(E186:E192)</f>
        <v>227.8</v>
      </c>
      <c r="F185" s="57">
        <f t="shared" ref="F185" si="25">SUM(F186:F192)</f>
        <v>19</v>
      </c>
    </row>
    <row r="186" spans="1:8" x14ac:dyDescent="0.25">
      <c r="A186" s="34"/>
      <c r="B186" s="35" t="s">
        <v>185</v>
      </c>
      <c r="C186" s="54">
        <v>6</v>
      </c>
      <c r="D186" s="85">
        <v>1008</v>
      </c>
      <c r="E186" s="58">
        <v>25.5</v>
      </c>
      <c r="F186" s="55">
        <v>2</v>
      </c>
      <c r="G186" s="2"/>
      <c r="H186" s="2"/>
    </row>
    <row r="187" spans="1:8" x14ac:dyDescent="0.25">
      <c r="A187" s="34"/>
      <c r="B187" s="35" t="s">
        <v>186</v>
      </c>
      <c r="C187" s="54">
        <v>9</v>
      </c>
      <c r="D187" s="85">
        <v>501</v>
      </c>
      <c r="E187" s="58">
        <v>22.9</v>
      </c>
      <c r="F187" s="55">
        <v>2</v>
      </c>
      <c r="G187" s="2"/>
      <c r="H187" s="2"/>
    </row>
    <row r="188" spans="1:8" x14ac:dyDescent="0.25">
      <c r="A188" s="34"/>
      <c r="B188" s="35" t="s">
        <v>187</v>
      </c>
      <c r="C188" s="54">
        <v>18</v>
      </c>
      <c r="D188" s="85">
        <v>2288</v>
      </c>
      <c r="E188" s="58">
        <v>56.2</v>
      </c>
      <c r="F188" s="55">
        <v>7</v>
      </c>
      <c r="G188" s="2"/>
      <c r="H188" s="2"/>
    </row>
    <row r="189" spans="1:8" x14ac:dyDescent="0.25">
      <c r="A189" s="34"/>
      <c r="B189" s="35" t="s">
        <v>188</v>
      </c>
      <c r="C189" s="54">
        <v>5</v>
      </c>
      <c r="D189" s="85">
        <v>1044</v>
      </c>
      <c r="E189" s="58">
        <v>23</v>
      </c>
      <c r="F189" s="55">
        <v>2</v>
      </c>
      <c r="G189" s="2"/>
      <c r="H189" s="2"/>
    </row>
    <row r="190" spans="1:8" x14ac:dyDescent="0.25">
      <c r="A190" s="34"/>
      <c r="B190" s="35" t="s">
        <v>189</v>
      </c>
      <c r="C190" s="54">
        <v>2</v>
      </c>
      <c r="D190" s="85">
        <v>379</v>
      </c>
      <c r="E190" s="58">
        <v>14</v>
      </c>
      <c r="F190" s="55">
        <v>1</v>
      </c>
      <c r="G190" s="2"/>
      <c r="H190" s="2"/>
    </row>
    <row r="191" spans="1:8" x14ac:dyDescent="0.25">
      <c r="A191" s="34"/>
      <c r="B191" s="35" t="s">
        <v>190</v>
      </c>
      <c r="C191" s="54">
        <v>4</v>
      </c>
      <c r="D191" s="85">
        <v>1035</v>
      </c>
      <c r="E191" s="58">
        <v>18.3</v>
      </c>
      <c r="F191" s="55">
        <v>2</v>
      </c>
      <c r="G191" s="2"/>
      <c r="H191" s="2"/>
    </row>
    <row r="192" spans="1:8" x14ac:dyDescent="0.25">
      <c r="A192" s="34"/>
      <c r="B192" s="35" t="s">
        <v>191</v>
      </c>
      <c r="C192" s="54">
        <v>9</v>
      </c>
      <c r="D192" s="85">
        <v>7513</v>
      </c>
      <c r="E192" s="58">
        <v>67.900000000000006</v>
      </c>
      <c r="F192" s="55">
        <v>3</v>
      </c>
      <c r="G192" s="2"/>
      <c r="H192" s="2"/>
    </row>
    <row r="193" spans="1:8" s="2" customFormat="1" ht="14.25" x14ac:dyDescent="0.2">
      <c r="A193" s="25">
        <v>31</v>
      </c>
      <c r="B193" s="24" t="s">
        <v>40</v>
      </c>
      <c r="C193" s="48">
        <f>SUM(C194:C202)</f>
        <v>66</v>
      </c>
      <c r="D193" s="59">
        <f>SUM(D194:D202)</f>
        <v>17641</v>
      </c>
      <c r="E193" s="56">
        <f t="shared" ref="E193:F193" si="26">SUM(E194:E202)</f>
        <v>247.89999999999998</v>
      </c>
      <c r="F193" s="57">
        <f t="shared" si="26"/>
        <v>11</v>
      </c>
    </row>
    <row r="194" spans="1:8" s="2" customFormat="1" ht="14.25" x14ac:dyDescent="0.2">
      <c r="A194" s="3"/>
      <c r="B194" s="1" t="s">
        <v>41</v>
      </c>
      <c r="C194" s="50">
        <v>1</v>
      </c>
      <c r="D194" s="84">
        <v>8194</v>
      </c>
      <c r="E194" s="51">
        <v>55.5</v>
      </c>
      <c r="F194" s="84">
        <v>0</v>
      </c>
    </row>
    <row r="195" spans="1:8" x14ac:dyDescent="0.25">
      <c r="A195" s="34"/>
      <c r="B195" s="35" t="s">
        <v>192</v>
      </c>
      <c r="C195" s="54">
        <v>10</v>
      </c>
      <c r="D195" s="85">
        <v>1850</v>
      </c>
      <c r="E195" s="53">
        <v>25.9</v>
      </c>
      <c r="F195" s="85">
        <v>1</v>
      </c>
      <c r="G195" s="2"/>
      <c r="H195" s="2"/>
    </row>
    <row r="196" spans="1:8" x14ac:dyDescent="0.25">
      <c r="A196" s="34"/>
      <c r="B196" s="35" t="s">
        <v>193</v>
      </c>
      <c r="C196" s="54">
        <v>3</v>
      </c>
      <c r="D196" s="85">
        <v>728</v>
      </c>
      <c r="E196" s="53">
        <v>14.6</v>
      </c>
      <c r="F196" s="85">
        <v>2</v>
      </c>
      <c r="G196" s="2"/>
      <c r="H196" s="2"/>
    </row>
    <row r="197" spans="1:8" x14ac:dyDescent="0.25">
      <c r="A197" s="34"/>
      <c r="B197" s="35" t="s">
        <v>194</v>
      </c>
      <c r="C197" s="54">
        <v>11</v>
      </c>
      <c r="D197" s="85">
        <v>1824</v>
      </c>
      <c r="E197" s="53">
        <v>22.5</v>
      </c>
      <c r="F197" s="85">
        <v>1</v>
      </c>
      <c r="G197" s="2"/>
      <c r="H197" s="2"/>
    </row>
    <row r="198" spans="1:8" x14ac:dyDescent="0.25">
      <c r="A198" s="34"/>
      <c r="B198" s="35" t="s">
        <v>195</v>
      </c>
      <c r="C198" s="54">
        <v>10</v>
      </c>
      <c r="D198" s="85">
        <v>1239</v>
      </c>
      <c r="E198" s="53">
        <v>26.1</v>
      </c>
      <c r="F198" s="85">
        <v>1</v>
      </c>
      <c r="G198" s="2"/>
      <c r="H198" s="2"/>
    </row>
    <row r="199" spans="1:8" x14ac:dyDescent="0.25">
      <c r="A199" s="34"/>
      <c r="B199" s="35" t="s">
        <v>196</v>
      </c>
      <c r="C199" s="54">
        <v>7</v>
      </c>
      <c r="D199" s="85">
        <v>628</v>
      </c>
      <c r="E199" s="53">
        <v>18.5</v>
      </c>
      <c r="F199" s="85">
        <v>1</v>
      </c>
      <c r="G199" s="2"/>
      <c r="H199" s="2"/>
    </row>
    <row r="200" spans="1:8" x14ac:dyDescent="0.25">
      <c r="A200" s="34"/>
      <c r="B200" s="35" t="s">
        <v>197</v>
      </c>
      <c r="C200" s="54">
        <v>9</v>
      </c>
      <c r="D200" s="85">
        <v>1336</v>
      </c>
      <c r="E200" s="53">
        <v>28.3</v>
      </c>
      <c r="F200" s="85">
        <v>2</v>
      </c>
      <c r="G200" s="2"/>
      <c r="H200" s="2"/>
    </row>
    <row r="201" spans="1:8" x14ac:dyDescent="0.25">
      <c r="A201" s="34"/>
      <c r="B201" s="35" t="s">
        <v>198</v>
      </c>
      <c r="C201" s="54">
        <v>2</v>
      </c>
      <c r="D201" s="85">
        <v>906</v>
      </c>
      <c r="E201" s="53">
        <v>24.2</v>
      </c>
      <c r="F201" s="85">
        <v>1</v>
      </c>
      <c r="G201" s="2"/>
      <c r="H201" s="2"/>
    </row>
    <row r="202" spans="1:8" x14ac:dyDescent="0.25">
      <c r="A202" s="34"/>
      <c r="B202" s="35" t="s">
        <v>199</v>
      </c>
      <c r="C202" s="54">
        <v>13</v>
      </c>
      <c r="D202" s="85">
        <v>936</v>
      </c>
      <c r="E202" s="53">
        <v>32.299999999999997</v>
      </c>
      <c r="F202" s="85">
        <v>2</v>
      </c>
      <c r="G202" s="2"/>
      <c r="H202" s="2"/>
    </row>
    <row r="203" spans="1:8" s="2" customFormat="1" ht="14.25" x14ac:dyDescent="0.2">
      <c r="A203" s="25">
        <v>32</v>
      </c>
      <c r="B203" s="24" t="s">
        <v>200</v>
      </c>
      <c r="C203" s="48">
        <f t="shared" ref="C203" si="27">SUM(C204:C210)</f>
        <v>44</v>
      </c>
      <c r="D203" s="59">
        <f>SUM(D204:D210)</f>
        <v>9029</v>
      </c>
      <c r="E203" s="56">
        <f t="shared" ref="E203:F203" si="28">SUM(E204:E210)</f>
        <v>221.5</v>
      </c>
      <c r="F203" s="57">
        <f t="shared" si="28"/>
        <v>16</v>
      </c>
    </row>
    <row r="204" spans="1:8" x14ac:dyDescent="0.25">
      <c r="A204" s="34"/>
      <c r="B204" s="35" t="s">
        <v>201</v>
      </c>
      <c r="C204" s="54">
        <v>3</v>
      </c>
      <c r="D204" s="85">
        <v>714</v>
      </c>
      <c r="E204" s="53">
        <v>17.2</v>
      </c>
      <c r="F204" s="55">
        <v>3</v>
      </c>
      <c r="G204" s="2"/>
      <c r="H204" s="2"/>
    </row>
    <row r="205" spans="1:8" x14ac:dyDescent="0.25">
      <c r="A205" s="34"/>
      <c r="B205" s="35" t="s">
        <v>202</v>
      </c>
      <c r="C205" s="54">
        <v>10</v>
      </c>
      <c r="D205" s="85">
        <v>781</v>
      </c>
      <c r="E205" s="53">
        <v>35.200000000000003</v>
      </c>
      <c r="F205" s="55">
        <v>3</v>
      </c>
      <c r="G205" s="2"/>
      <c r="H205" s="2"/>
    </row>
    <row r="206" spans="1:8" x14ac:dyDescent="0.25">
      <c r="A206" s="34"/>
      <c r="B206" s="35" t="s">
        <v>203</v>
      </c>
      <c r="C206" s="54">
        <v>10</v>
      </c>
      <c r="D206" s="85">
        <v>719</v>
      </c>
      <c r="E206" s="53">
        <v>32.6</v>
      </c>
      <c r="F206" s="55">
        <v>3</v>
      </c>
      <c r="G206" s="2"/>
      <c r="H206" s="2"/>
    </row>
    <row r="207" spans="1:8" x14ac:dyDescent="0.25">
      <c r="A207" s="34"/>
      <c r="B207" s="35" t="s">
        <v>274</v>
      </c>
      <c r="C207" s="54">
        <v>8</v>
      </c>
      <c r="D207" s="85">
        <v>1223</v>
      </c>
      <c r="E207" s="53">
        <v>53.8</v>
      </c>
      <c r="F207" s="55">
        <v>3</v>
      </c>
      <c r="G207" s="2"/>
      <c r="H207" s="2"/>
    </row>
    <row r="208" spans="1:8" x14ac:dyDescent="0.25">
      <c r="A208" s="34"/>
      <c r="B208" s="35" t="s">
        <v>204</v>
      </c>
      <c r="C208" s="54">
        <v>5</v>
      </c>
      <c r="D208" s="85">
        <v>843</v>
      </c>
      <c r="E208" s="53">
        <v>38.200000000000003</v>
      </c>
      <c r="F208" s="55">
        <v>2</v>
      </c>
      <c r="G208" s="2"/>
      <c r="H208" s="2"/>
    </row>
    <row r="209" spans="1:8" x14ac:dyDescent="0.25">
      <c r="A209" s="34"/>
      <c r="B209" s="35" t="s">
        <v>205</v>
      </c>
      <c r="C209" s="54">
        <v>5</v>
      </c>
      <c r="D209" s="85">
        <v>3949</v>
      </c>
      <c r="E209" s="53">
        <v>31.4</v>
      </c>
      <c r="F209" s="55">
        <v>1</v>
      </c>
      <c r="G209" s="2"/>
      <c r="H209" s="2"/>
    </row>
    <row r="210" spans="1:8" x14ac:dyDescent="0.25">
      <c r="A210" s="34"/>
      <c r="B210" s="35" t="s">
        <v>206</v>
      </c>
      <c r="C210" s="54">
        <v>3</v>
      </c>
      <c r="D210" s="85">
        <v>800</v>
      </c>
      <c r="E210" s="53">
        <v>13.1</v>
      </c>
      <c r="F210" s="55">
        <v>1</v>
      </c>
      <c r="G210" s="2"/>
      <c r="H210" s="2"/>
    </row>
    <row r="211" spans="1:8" s="2" customFormat="1" ht="14.25" x14ac:dyDescent="0.2">
      <c r="A211" s="25">
        <v>33</v>
      </c>
      <c r="B211" s="24" t="s">
        <v>42</v>
      </c>
      <c r="C211" s="48">
        <f>SUM(C212:C216)</f>
        <v>84</v>
      </c>
      <c r="D211" s="59">
        <f>SUM(D212:D216)</f>
        <v>7538</v>
      </c>
      <c r="E211" s="56">
        <f t="shared" ref="E211:F211" si="29">SUM(E212:E216)</f>
        <v>196.2</v>
      </c>
      <c r="F211" s="57">
        <f t="shared" si="29"/>
        <v>9</v>
      </c>
    </row>
    <row r="212" spans="1:8" s="2" customFormat="1" ht="14.25" x14ac:dyDescent="0.2">
      <c r="A212" s="3"/>
      <c r="B212" s="1" t="s">
        <v>43</v>
      </c>
      <c r="C212" s="50">
        <v>7</v>
      </c>
      <c r="D212" s="84">
        <v>4700</v>
      </c>
      <c r="E212" s="51">
        <v>81.400000000000006</v>
      </c>
      <c r="F212" s="84">
        <v>0</v>
      </c>
    </row>
    <row r="213" spans="1:8" x14ac:dyDescent="0.25">
      <c r="A213" s="34"/>
      <c r="B213" s="35" t="s">
        <v>207</v>
      </c>
      <c r="C213" s="54">
        <v>21</v>
      </c>
      <c r="D213" s="85">
        <v>811</v>
      </c>
      <c r="E213" s="53">
        <v>24.7</v>
      </c>
      <c r="F213" s="55">
        <v>3</v>
      </c>
      <c r="G213" s="2"/>
      <c r="H213" s="2"/>
    </row>
    <row r="214" spans="1:8" x14ac:dyDescent="0.25">
      <c r="A214" s="34"/>
      <c r="B214" s="35" t="s">
        <v>209</v>
      </c>
      <c r="C214" s="54">
        <v>18</v>
      </c>
      <c r="D214" s="85">
        <v>784</v>
      </c>
      <c r="E214" s="53">
        <v>29.4</v>
      </c>
      <c r="F214" s="55">
        <v>2</v>
      </c>
    </row>
    <row r="215" spans="1:8" x14ac:dyDescent="0.25">
      <c r="A215" s="34"/>
      <c r="B215" s="35" t="s">
        <v>208</v>
      </c>
      <c r="C215" s="54">
        <v>14</v>
      </c>
      <c r="D215" s="85">
        <v>695</v>
      </c>
      <c r="E215" s="53">
        <v>22.4</v>
      </c>
      <c r="F215" s="55">
        <v>2</v>
      </c>
      <c r="G215" s="2"/>
      <c r="H215" s="2"/>
    </row>
    <row r="216" spans="1:8" x14ac:dyDescent="0.25">
      <c r="A216" s="34"/>
      <c r="B216" s="35" t="s">
        <v>210</v>
      </c>
      <c r="C216" s="54">
        <v>24</v>
      </c>
      <c r="D216" s="85">
        <v>548</v>
      </c>
      <c r="E216" s="53">
        <v>38.299999999999997</v>
      </c>
      <c r="F216" s="55">
        <v>2</v>
      </c>
      <c r="G216" s="2"/>
      <c r="H216" s="2"/>
    </row>
    <row r="217" spans="1:8" s="2" customFormat="1" ht="14.25" x14ac:dyDescent="0.2">
      <c r="A217" s="25">
        <v>34</v>
      </c>
      <c r="B217" s="24" t="s">
        <v>322</v>
      </c>
      <c r="C217" s="48">
        <v>80</v>
      </c>
      <c r="D217" s="59">
        <v>18274</v>
      </c>
      <c r="E217" s="56">
        <v>284</v>
      </c>
      <c r="F217" s="59">
        <v>9</v>
      </c>
    </row>
    <row r="218" spans="1:8" s="2" customFormat="1" ht="14.25" x14ac:dyDescent="0.2">
      <c r="A218" s="25">
        <v>35</v>
      </c>
      <c r="B218" s="24" t="s">
        <v>323</v>
      </c>
      <c r="C218" s="48">
        <v>122</v>
      </c>
      <c r="D218" s="59">
        <v>28055</v>
      </c>
      <c r="E218" s="56">
        <v>317.89999999999998</v>
      </c>
      <c r="F218" s="57">
        <v>19</v>
      </c>
    </row>
    <row r="219" spans="1:8" x14ac:dyDescent="0.25">
      <c r="A219" s="25">
        <v>36</v>
      </c>
      <c r="B219" s="24" t="s">
        <v>286</v>
      </c>
      <c r="C219" s="48">
        <v>228</v>
      </c>
      <c r="D219" s="59">
        <v>19517</v>
      </c>
      <c r="E219" s="56">
        <v>244.1</v>
      </c>
      <c r="F219" s="57">
        <v>22</v>
      </c>
      <c r="G219" s="2"/>
      <c r="H219" s="2"/>
    </row>
    <row r="220" spans="1:8" s="2" customFormat="1" ht="14.25" x14ac:dyDescent="0.2">
      <c r="A220" s="25">
        <v>37</v>
      </c>
      <c r="B220" s="24" t="s">
        <v>44</v>
      </c>
      <c r="C220" s="48">
        <f>SUM(C221:C228)</f>
        <v>94</v>
      </c>
      <c r="D220" s="59">
        <f>SUM(D221:D228)</f>
        <v>11434</v>
      </c>
      <c r="E220" s="56">
        <f t="shared" ref="E220:F220" si="30">SUM(E221:E228)</f>
        <v>207.10000000000002</v>
      </c>
      <c r="F220" s="57">
        <f t="shared" si="30"/>
        <v>10</v>
      </c>
    </row>
    <row r="221" spans="1:8" s="2" customFormat="1" ht="14.25" x14ac:dyDescent="0.2">
      <c r="A221" s="3"/>
      <c r="B221" s="1" t="s">
        <v>45</v>
      </c>
      <c r="C221" s="84">
        <v>4</v>
      </c>
      <c r="D221" s="84">
        <v>6782</v>
      </c>
      <c r="E221" s="51">
        <v>49.5</v>
      </c>
      <c r="F221" s="84">
        <v>0</v>
      </c>
    </row>
    <row r="222" spans="1:8" x14ac:dyDescent="0.25">
      <c r="A222" s="34"/>
      <c r="B222" s="35" t="s">
        <v>211</v>
      </c>
      <c r="C222" s="85">
        <v>17</v>
      </c>
      <c r="D222" s="85">
        <v>963</v>
      </c>
      <c r="E222" s="53">
        <v>26.4</v>
      </c>
      <c r="F222" s="85">
        <v>3</v>
      </c>
      <c r="G222" s="2"/>
      <c r="H222" s="2"/>
    </row>
    <row r="223" spans="1:8" x14ac:dyDescent="0.25">
      <c r="A223" s="34"/>
      <c r="B223" s="35" t="s">
        <v>212</v>
      </c>
      <c r="C223" s="85">
        <v>8</v>
      </c>
      <c r="D223" s="85">
        <v>549</v>
      </c>
      <c r="E223" s="53">
        <v>12.5</v>
      </c>
      <c r="F223" s="85">
        <v>1</v>
      </c>
      <c r="G223" s="2"/>
      <c r="H223" s="2"/>
    </row>
    <row r="224" spans="1:8" x14ac:dyDescent="0.25">
      <c r="A224" s="34"/>
      <c r="B224" s="35" t="s">
        <v>213</v>
      </c>
      <c r="C224" s="85">
        <v>9</v>
      </c>
      <c r="D224" s="85">
        <v>568</v>
      </c>
      <c r="E224" s="53">
        <v>12.4</v>
      </c>
      <c r="F224" s="85">
        <v>1</v>
      </c>
      <c r="G224" s="2"/>
      <c r="H224" s="2"/>
    </row>
    <row r="225" spans="1:8" x14ac:dyDescent="0.25">
      <c r="A225" s="34"/>
      <c r="B225" s="35" t="s">
        <v>214</v>
      </c>
      <c r="C225" s="85">
        <v>22</v>
      </c>
      <c r="D225" s="85">
        <v>851</v>
      </c>
      <c r="E225" s="53">
        <v>36.799999999999997</v>
      </c>
      <c r="F225" s="85">
        <v>2</v>
      </c>
      <c r="G225" s="2"/>
      <c r="H225" s="2"/>
    </row>
    <row r="226" spans="1:8" x14ac:dyDescent="0.25">
      <c r="A226" s="34"/>
      <c r="B226" s="35" t="s">
        <v>215</v>
      </c>
      <c r="C226" s="85">
        <v>14</v>
      </c>
      <c r="D226" s="85">
        <v>589</v>
      </c>
      <c r="E226" s="53">
        <v>18</v>
      </c>
      <c r="F226" s="85">
        <v>2</v>
      </c>
      <c r="G226" s="2"/>
      <c r="H226" s="2"/>
    </row>
    <row r="227" spans="1:8" x14ac:dyDescent="0.25">
      <c r="A227" s="34"/>
      <c r="B227" s="35" t="s">
        <v>216</v>
      </c>
      <c r="C227" s="85">
        <v>12</v>
      </c>
      <c r="D227" s="85">
        <v>665</v>
      </c>
      <c r="E227" s="53">
        <v>26.5</v>
      </c>
      <c r="F227" s="85">
        <v>0</v>
      </c>
      <c r="G227" s="2"/>
      <c r="H227" s="2"/>
    </row>
    <row r="228" spans="1:8" x14ac:dyDescent="0.25">
      <c r="A228" s="34"/>
      <c r="B228" s="35" t="s">
        <v>217</v>
      </c>
      <c r="C228" s="85">
        <v>8</v>
      </c>
      <c r="D228" s="85">
        <v>467</v>
      </c>
      <c r="E228" s="53">
        <v>25</v>
      </c>
      <c r="F228" s="85">
        <v>1</v>
      </c>
      <c r="G228" s="2"/>
      <c r="H228" s="2"/>
    </row>
    <row r="229" spans="1:8" s="2" customFormat="1" ht="14.25" x14ac:dyDescent="0.2">
      <c r="A229" s="25">
        <v>38</v>
      </c>
      <c r="B229" s="24" t="s">
        <v>46</v>
      </c>
      <c r="C229" s="48">
        <f>SUM(C230:C240)</f>
        <v>67</v>
      </c>
      <c r="D229" s="59">
        <f t="shared" ref="D229" si="31">SUM(D230:D240)</f>
        <v>22829</v>
      </c>
      <c r="E229" s="56">
        <f>SUM(E230:E240)</f>
        <v>283.60000000000002</v>
      </c>
      <c r="F229" s="57">
        <f>SUM(F230:F240)</f>
        <v>18</v>
      </c>
    </row>
    <row r="230" spans="1:8" s="2" customFormat="1" ht="14.25" x14ac:dyDescent="0.2">
      <c r="A230" s="3"/>
      <c r="B230" s="1" t="s">
        <v>268</v>
      </c>
      <c r="C230" s="84">
        <v>10</v>
      </c>
      <c r="D230" s="84">
        <v>2082</v>
      </c>
      <c r="E230" s="51">
        <v>26.2</v>
      </c>
      <c r="F230" s="84">
        <v>1</v>
      </c>
    </row>
    <row r="231" spans="1:8" s="2" customFormat="1" ht="14.25" x14ac:dyDescent="0.2">
      <c r="A231" s="3"/>
      <c r="B231" s="1" t="s">
        <v>269</v>
      </c>
      <c r="C231" s="84">
        <v>2</v>
      </c>
      <c r="D231" s="84">
        <v>8712</v>
      </c>
      <c r="E231" s="51">
        <v>42.5</v>
      </c>
      <c r="F231" s="84">
        <v>0</v>
      </c>
    </row>
    <row r="232" spans="1:8" x14ac:dyDescent="0.25">
      <c r="A232" s="34"/>
      <c r="B232" s="35" t="s">
        <v>218</v>
      </c>
      <c r="C232" s="85">
        <v>2</v>
      </c>
      <c r="D232" s="85">
        <v>2218</v>
      </c>
      <c r="E232" s="53">
        <v>29.1</v>
      </c>
      <c r="F232" s="85">
        <v>1</v>
      </c>
      <c r="G232" s="2"/>
      <c r="H232" s="2"/>
    </row>
    <row r="233" spans="1:8" x14ac:dyDescent="0.25">
      <c r="A233" s="34"/>
      <c r="B233" s="35" t="s">
        <v>219</v>
      </c>
      <c r="C233" s="85">
        <v>9</v>
      </c>
      <c r="D233" s="85">
        <v>1141</v>
      </c>
      <c r="E233" s="53">
        <v>15.2</v>
      </c>
      <c r="F233" s="85">
        <v>2</v>
      </c>
      <c r="G233" s="2"/>
      <c r="H233" s="2"/>
    </row>
    <row r="234" spans="1:8" x14ac:dyDescent="0.25">
      <c r="A234" s="34"/>
      <c r="B234" s="35" t="s">
        <v>220</v>
      </c>
      <c r="C234" s="85">
        <v>7</v>
      </c>
      <c r="D234" s="85">
        <v>827</v>
      </c>
      <c r="E234" s="53">
        <v>43</v>
      </c>
      <c r="F234" s="85">
        <v>2</v>
      </c>
      <c r="G234" s="2"/>
      <c r="H234" s="2"/>
    </row>
    <row r="235" spans="1:8" x14ac:dyDescent="0.25">
      <c r="A235" s="34"/>
      <c r="B235" s="35" t="s">
        <v>221</v>
      </c>
      <c r="C235" s="85">
        <v>4</v>
      </c>
      <c r="D235" s="85">
        <v>1530</v>
      </c>
      <c r="E235" s="53">
        <v>13.6</v>
      </c>
      <c r="F235" s="85">
        <v>1</v>
      </c>
      <c r="G235" s="2"/>
      <c r="H235" s="2"/>
    </row>
    <row r="236" spans="1:8" x14ac:dyDescent="0.25">
      <c r="A236" s="34"/>
      <c r="B236" s="35" t="s">
        <v>222</v>
      </c>
      <c r="C236" s="85">
        <v>11</v>
      </c>
      <c r="D236" s="85">
        <v>1911</v>
      </c>
      <c r="E236" s="53">
        <v>27.4</v>
      </c>
      <c r="F236" s="85">
        <v>1</v>
      </c>
      <c r="G236" s="2"/>
      <c r="H236" s="2"/>
    </row>
    <row r="237" spans="1:8" x14ac:dyDescent="0.25">
      <c r="A237" s="34"/>
      <c r="B237" s="35" t="s">
        <v>223</v>
      </c>
      <c r="C237" s="85">
        <v>6</v>
      </c>
      <c r="D237" s="85">
        <v>1035</v>
      </c>
      <c r="E237" s="53">
        <v>20</v>
      </c>
      <c r="F237" s="85">
        <v>2</v>
      </c>
      <c r="G237" s="2"/>
      <c r="H237" s="2"/>
    </row>
    <row r="238" spans="1:8" x14ac:dyDescent="0.25">
      <c r="A238" s="34"/>
      <c r="B238" s="35" t="s">
        <v>224</v>
      </c>
      <c r="C238" s="85">
        <v>7</v>
      </c>
      <c r="D238" s="85">
        <v>1246</v>
      </c>
      <c r="E238" s="53">
        <v>32.6</v>
      </c>
      <c r="F238" s="85">
        <v>2</v>
      </c>
      <c r="G238" s="2"/>
      <c r="H238" s="2"/>
    </row>
    <row r="239" spans="1:8" x14ac:dyDescent="0.25">
      <c r="A239" s="34"/>
      <c r="B239" s="35" t="s">
        <v>225</v>
      </c>
      <c r="C239" s="85">
        <v>3</v>
      </c>
      <c r="D239" s="85">
        <v>822</v>
      </c>
      <c r="E239" s="53">
        <v>9</v>
      </c>
      <c r="F239" s="85">
        <v>2</v>
      </c>
      <c r="G239" s="2"/>
      <c r="H239" s="2"/>
    </row>
    <row r="240" spans="1:8" x14ac:dyDescent="0.25">
      <c r="A240" s="34"/>
      <c r="B240" s="35" t="s">
        <v>226</v>
      </c>
      <c r="C240" s="85">
        <v>6</v>
      </c>
      <c r="D240" s="85">
        <v>1305</v>
      </c>
      <c r="E240" s="53">
        <v>25</v>
      </c>
      <c r="F240" s="85">
        <v>4</v>
      </c>
      <c r="G240" s="2"/>
      <c r="H240" s="2"/>
    </row>
    <row r="241" spans="1:8" x14ac:dyDescent="0.25">
      <c r="A241" s="25">
        <v>39</v>
      </c>
      <c r="B241" s="24" t="s">
        <v>47</v>
      </c>
      <c r="C241" s="59">
        <v>139</v>
      </c>
      <c r="D241" s="59">
        <v>34874</v>
      </c>
      <c r="E241" s="56">
        <v>375.8</v>
      </c>
      <c r="F241" s="57">
        <v>18</v>
      </c>
      <c r="G241" s="2"/>
      <c r="H241" s="2"/>
    </row>
    <row r="242" spans="1:8" x14ac:dyDescent="0.25">
      <c r="A242" s="25">
        <v>40</v>
      </c>
      <c r="B242" s="24" t="s">
        <v>48</v>
      </c>
      <c r="C242" s="48">
        <v>243</v>
      </c>
      <c r="D242" s="59">
        <v>12719</v>
      </c>
      <c r="E242" s="56">
        <v>299.89999999999998</v>
      </c>
      <c r="F242" s="57">
        <v>13</v>
      </c>
      <c r="G242" s="2"/>
      <c r="H242" s="2"/>
    </row>
    <row r="243" spans="1:8" x14ac:dyDescent="0.25">
      <c r="A243" s="25">
        <v>41</v>
      </c>
      <c r="B243" s="24" t="s">
        <v>287</v>
      </c>
      <c r="C243" s="48">
        <v>1</v>
      </c>
      <c r="D243" s="59">
        <v>103979</v>
      </c>
      <c r="E243" s="56">
        <v>206</v>
      </c>
      <c r="F243" s="57">
        <v>0</v>
      </c>
      <c r="G243" s="2"/>
      <c r="H243" s="2"/>
    </row>
    <row r="244" spans="1:8" s="2" customFormat="1" x14ac:dyDescent="0.25">
      <c r="A244" s="25">
        <v>42</v>
      </c>
      <c r="B244" s="24" t="s">
        <v>324</v>
      </c>
      <c r="C244" s="48">
        <v>46</v>
      </c>
      <c r="D244" s="59">
        <v>75698</v>
      </c>
      <c r="E244" s="56">
        <v>437.7</v>
      </c>
      <c r="F244" s="57">
        <v>13</v>
      </c>
      <c r="G244" s="31"/>
      <c r="H244" s="31"/>
    </row>
    <row r="245" spans="1:8" s="2" customFormat="1" x14ac:dyDescent="0.25">
      <c r="A245" s="25">
        <v>43</v>
      </c>
      <c r="B245" s="24" t="s">
        <v>325</v>
      </c>
      <c r="C245" s="48">
        <v>137</v>
      </c>
      <c r="D245" s="59">
        <v>59357</v>
      </c>
      <c r="E245" s="56">
        <f>511.7-63.5</f>
        <v>448.2</v>
      </c>
      <c r="F245" s="57">
        <v>16</v>
      </c>
      <c r="G245" s="31"/>
      <c r="H245" s="31"/>
    </row>
    <row r="246" spans="1:8" x14ac:dyDescent="0.25">
      <c r="A246" s="25">
        <v>44</v>
      </c>
      <c r="B246" s="24" t="s">
        <v>288</v>
      </c>
      <c r="C246" s="48">
        <v>301</v>
      </c>
      <c r="D246" s="59">
        <v>118156</v>
      </c>
      <c r="E246" s="56">
        <v>1129.2</v>
      </c>
      <c r="F246" s="57">
        <v>40</v>
      </c>
    </row>
    <row r="247" spans="1:8" x14ac:dyDescent="0.25">
      <c r="A247" s="25">
        <v>45</v>
      </c>
      <c r="B247" s="24" t="s">
        <v>49</v>
      </c>
      <c r="C247" s="48">
        <v>47</v>
      </c>
      <c r="D247" s="59">
        <v>81745</v>
      </c>
      <c r="E247" s="56">
        <v>448.7</v>
      </c>
      <c r="F247" s="57">
        <v>23</v>
      </c>
    </row>
    <row r="248" spans="1:8" s="2" customFormat="1" x14ac:dyDescent="0.25">
      <c r="A248" s="25">
        <v>46</v>
      </c>
      <c r="B248" s="24" t="s">
        <v>50</v>
      </c>
      <c r="C248" s="48">
        <f>SUM(C249:C260)</f>
        <v>437</v>
      </c>
      <c r="D248" s="59">
        <f>SUM(D249:D260)</f>
        <v>85620</v>
      </c>
      <c r="E248" s="56">
        <f t="shared" ref="E248:F248" si="32">SUM(E249:E260)</f>
        <v>548.6</v>
      </c>
      <c r="F248" s="57">
        <f t="shared" si="32"/>
        <v>19</v>
      </c>
      <c r="G248" s="31"/>
      <c r="H248" s="31"/>
    </row>
    <row r="249" spans="1:8" s="2" customFormat="1" x14ac:dyDescent="0.25">
      <c r="A249" s="3"/>
      <c r="B249" s="1" t="s">
        <v>51</v>
      </c>
      <c r="C249" s="50">
        <v>1</v>
      </c>
      <c r="D249" s="84">
        <v>1465</v>
      </c>
      <c r="E249" s="87">
        <v>16.399999999999999</v>
      </c>
      <c r="F249" s="52">
        <v>1</v>
      </c>
      <c r="G249" s="31"/>
      <c r="H249" s="31"/>
    </row>
    <row r="250" spans="1:8" s="2" customFormat="1" x14ac:dyDescent="0.25">
      <c r="A250" s="3"/>
      <c r="B250" s="1" t="s">
        <v>52</v>
      </c>
      <c r="C250" s="50">
        <v>1</v>
      </c>
      <c r="D250" s="84">
        <v>37588</v>
      </c>
      <c r="E250" s="88">
        <v>71.7</v>
      </c>
      <c r="F250" s="52">
        <v>0</v>
      </c>
      <c r="G250" s="31"/>
      <c r="H250" s="31"/>
    </row>
    <row r="251" spans="1:8" s="2" customFormat="1" x14ac:dyDescent="0.25">
      <c r="A251" s="3"/>
      <c r="B251" s="1" t="s">
        <v>53</v>
      </c>
      <c r="C251" s="50">
        <v>1</v>
      </c>
      <c r="D251" s="84">
        <v>29712</v>
      </c>
      <c r="E251" s="88">
        <v>109.2</v>
      </c>
      <c r="F251" s="52">
        <v>0</v>
      </c>
      <c r="G251" s="31"/>
      <c r="H251" s="31"/>
    </row>
    <row r="252" spans="1:8" x14ac:dyDescent="0.25">
      <c r="A252" s="34"/>
      <c r="B252" s="35" t="s">
        <v>227</v>
      </c>
      <c r="C252" s="54">
        <v>62</v>
      </c>
      <c r="D252" s="85">
        <v>1883</v>
      </c>
      <c r="E252" s="88">
        <v>40.4</v>
      </c>
      <c r="F252" s="55">
        <v>3</v>
      </c>
    </row>
    <row r="253" spans="1:8" x14ac:dyDescent="0.25">
      <c r="A253" s="34"/>
      <c r="B253" s="35" t="s">
        <v>228</v>
      </c>
      <c r="C253" s="54">
        <v>100</v>
      </c>
      <c r="D253" s="85">
        <v>2216</v>
      </c>
      <c r="E253" s="88">
        <v>62.3</v>
      </c>
      <c r="F253" s="55">
        <v>3</v>
      </c>
    </row>
    <row r="254" spans="1:8" x14ac:dyDescent="0.25">
      <c r="A254" s="34"/>
      <c r="B254" s="35" t="s">
        <v>229</v>
      </c>
      <c r="C254" s="54">
        <v>25</v>
      </c>
      <c r="D254" s="85">
        <v>1020</v>
      </c>
      <c r="E254" s="88">
        <v>20</v>
      </c>
      <c r="F254" s="55">
        <v>2</v>
      </c>
    </row>
    <row r="255" spans="1:8" x14ac:dyDescent="0.25">
      <c r="A255" s="34"/>
      <c r="B255" s="35" t="s">
        <v>230</v>
      </c>
      <c r="C255" s="54">
        <v>52</v>
      </c>
      <c r="D255" s="85">
        <v>4562</v>
      </c>
      <c r="E255" s="88">
        <v>44.1</v>
      </c>
      <c r="F255" s="55">
        <v>1</v>
      </c>
    </row>
    <row r="256" spans="1:8" x14ac:dyDescent="0.25">
      <c r="A256" s="34"/>
      <c r="B256" s="35" t="s">
        <v>231</v>
      </c>
      <c r="C256" s="54">
        <v>76</v>
      </c>
      <c r="D256" s="85">
        <v>2276</v>
      </c>
      <c r="E256" s="88">
        <v>45.4</v>
      </c>
      <c r="F256" s="55">
        <v>3</v>
      </c>
    </row>
    <row r="257" spans="1:8" x14ac:dyDescent="0.25">
      <c r="A257" s="34"/>
      <c r="B257" s="35" t="s">
        <v>232</v>
      </c>
      <c r="C257" s="54">
        <v>27</v>
      </c>
      <c r="D257" s="85">
        <v>457</v>
      </c>
      <c r="E257" s="88">
        <v>16.5</v>
      </c>
      <c r="F257" s="55">
        <v>1</v>
      </c>
    </row>
    <row r="258" spans="1:8" x14ac:dyDescent="0.25">
      <c r="A258" s="34"/>
      <c r="B258" s="35" t="s">
        <v>233</v>
      </c>
      <c r="C258" s="54">
        <v>37</v>
      </c>
      <c r="D258" s="85">
        <v>1329</v>
      </c>
      <c r="E258" s="88">
        <v>47.3</v>
      </c>
      <c r="F258" s="55">
        <v>1</v>
      </c>
    </row>
    <row r="259" spans="1:8" x14ac:dyDescent="0.25">
      <c r="A259" s="34"/>
      <c r="B259" s="35" t="s">
        <v>234</v>
      </c>
      <c r="C259" s="54">
        <v>30</v>
      </c>
      <c r="D259" s="85">
        <v>1910</v>
      </c>
      <c r="E259" s="88">
        <v>33.299999999999997</v>
      </c>
      <c r="F259" s="55">
        <v>2</v>
      </c>
    </row>
    <row r="260" spans="1:8" x14ac:dyDescent="0.25">
      <c r="A260" s="34"/>
      <c r="B260" s="35" t="s">
        <v>235</v>
      </c>
      <c r="C260" s="54">
        <v>25</v>
      </c>
      <c r="D260" s="85">
        <v>1202</v>
      </c>
      <c r="E260" s="88">
        <v>42</v>
      </c>
      <c r="F260" s="55">
        <v>2</v>
      </c>
    </row>
    <row r="261" spans="1:8" x14ac:dyDescent="0.25">
      <c r="A261" s="25">
        <v>47</v>
      </c>
      <c r="B261" s="24" t="s">
        <v>289</v>
      </c>
      <c r="C261" s="48">
        <v>15</v>
      </c>
      <c r="D261" s="59">
        <v>238841</v>
      </c>
      <c r="E261" s="56">
        <v>220</v>
      </c>
      <c r="F261" s="57">
        <v>3</v>
      </c>
    </row>
    <row r="262" spans="1:8" s="2" customFormat="1" x14ac:dyDescent="0.25">
      <c r="A262" s="25">
        <v>48</v>
      </c>
      <c r="B262" s="24" t="s">
        <v>54</v>
      </c>
      <c r="C262" s="48">
        <f>SUM(C263:C276)</f>
        <v>122</v>
      </c>
      <c r="D262" s="59">
        <f>SUM(D263:D276)</f>
        <v>125938</v>
      </c>
      <c r="E262" s="56">
        <f>SUM(E263:E276)</f>
        <v>509.7999999999999</v>
      </c>
      <c r="F262" s="57">
        <f>SUM(F263:F276)</f>
        <v>3</v>
      </c>
      <c r="G262" s="31"/>
      <c r="H262" s="31"/>
    </row>
    <row r="263" spans="1:8" s="2" customFormat="1" x14ac:dyDescent="0.25">
      <c r="A263" s="3"/>
      <c r="B263" s="1" t="s">
        <v>55</v>
      </c>
      <c r="C263" s="50">
        <v>1</v>
      </c>
      <c r="D263" s="84">
        <v>67797</v>
      </c>
      <c r="E263" s="89">
        <v>90.1</v>
      </c>
      <c r="F263" s="52">
        <v>2</v>
      </c>
      <c r="G263" s="31"/>
      <c r="H263" s="31"/>
    </row>
    <row r="264" spans="1:8" x14ac:dyDescent="0.25">
      <c r="A264" s="34"/>
      <c r="B264" s="35" t="s">
        <v>236</v>
      </c>
      <c r="C264" s="54">
        <v>6</v>
      </c>
      <c r="D264" s="85">
        <v>8859</v>
      </c>
      <c r="E264" s="58">
        <v>27.8</v>
      </c>
      <c r="F264" s="55">
        <v>0</v>
      </c>
    </row>
    <row r="265" spans="1:8" x14ac:dyDescent="0.25">
      <c r="A265" s="34"/>
      <c r="B265" s="35" t="s">
        <v>237</v>
      </c>
      <c r="C265" s="54">
        <v>6</v>
      </c>
      <c r="D265" s="85">
        <v>2904</v>
      </c>
      <c r="E265" s="58">
        <v>40</v>
      </c>
      <c r="F265" s="55">
        <v>0</v>
      </c>
    </row>
    <row r="266" spans="1:8" x14ac:dyDescent="0.25">
      <c r="A266" s="34"/>
      <c r="B266" s="35" t="s">
        <v>238</v>
      </c>
      <c r="C266" s="54">
        <v>5</v>
      </c>
      <c r="D266" s="85">
        <v>6205</v>
      </c>
      <c r="E266" s="58">
        <v>20.100000000000001</v>
      </c>
      <c r="F266" s="55">
        <v>0</v>
      </c>
    </row>
    <row r="267" spans="1:8" x14ac:dyDescent="0.25">
      <c r="A267" s="34"/>
      <c r="B267" s="35" t="s">
        <v>239</v>
      </c>
      <c r="C267" s="54">
        <v>10</v>
      </c>
      <c r="D267" s="85">
        <v>12657</v>
      </c>
      <c r="E267" s="58">
        <v>41.3</v>
      </c>
      <c r="F267" s="55">
        <v>0</v>
      </c>
    </row>
    <row r="268" spans="1:8" x14ac:dyDescent="0.25">
      <c r="A268" s="34"/>
      <c r="B268" s="35" t="s">
        <v>240</v>
      </c>
      <c r="C268" s="54">
        <v>9</v>
      </c>
      <c r="D268" s="85">
        <v>3241</v>
      </c>
      <c r="E268" s="58">
        <v>37.200000000000003</v>
      </c>
      <c r="F268" s="55">
        <v>0</v>
      </c>
    </row>
    <row r="269" spans="1:8" x14ac:dyDescent="0.25">
      <c r="A269" s="34"/>
      <c r="B269" s="35" t="s">
        <v>241</v>
      </c>
      <c r="C269" s="54">
        <v>12</v>
      </c>
      <c r="D269" s="85">
        <v>2639</v>
      </c>
      <c r="E269" s="58">
        <v>51.2</v>
      </c>
      <c r="F269" s="55">
        <v>0</v>
      </c>
    </row>
    <row r="270" spans="1:8" x14ac:dyDescent="0.25">
      <c r="A270" s="34"/>
      <c r="B270" s="35" t="s">
        <v>242</v>
      </c>
      <c r="C270" s="54">
        <v>6</v>
      </c>
      <c r="D270" s="85">
        <v>3663</v>
      </c>
      <c r="E270" s="58">
        <v>25.3</v>
      </c>
      <c r="F270" s="55">
        <v>0</v>
      </c>
    </row>
    <row r="271" spans="1:8" x14ac:dyDescent="0.25">
      <c r="A271" s="34"/>
      <c r="B271" s="35" t="s">
        <v>243</v>
      </c>
      <c r="C271" s="54">
        <v>15</v>
      </c>
      <c r="D271" s="85">
        <v>1818</v>
      </c>
      <c r="E271" s="58">
        <v>27</v>
      </c>
      <c r="F271" s="55">
        <v>1</v>
      </c>
    </row>
    <row r="272" spans="1:8" x14ac:dyDescent="0.25">
      <c r="A272" s="34"/>
      <c r="B272" s="35" t="s">
        <v>244</v>
      </c>
      <c r="C272" s="54">
        <v>9</v>
      </c>
      <c r="D272" s="85">
        <v>3441</v>
      </c>
      <c r="E272" s="58">
        <v>42</v>
      </c>
      <c r="F272" s="55">
        <v>0</v>
      </c>
    </row>
    <row r="273" spans="1:8" x14ac:dyDescent="0.25">
      <c r="A273" s="34"/>
      <c r="B273" s="35" t="s">
        <v>245</v>
      </c>
      <c r="C273" s="54">
        <v>7</v>
      </c>
      <c r="D273" s="85">
        <v>5110</v>
      </c>
      <c r="E273" s="58">
        <v>23.7</v>
      </c>
      <c r="F273" s="55">
        <v>0</v>
      </c>
    </row>
    <row r="274" spans="1:8" x14ac:dyDescent="0.25">
      <c r="A274" s="34"/>
      <c r="B274" s="35" t="s">
        <v>246</v>
      </c>
      <c r="C274" s="54">
        <v>5</v>
      </c>
      <c r="D274" s="85">
        <v>1622</v>
      </c>
      <c r="E274" s="58">
        <v>20.2</v>
      </c>
      <c r="F274" s="55">
        <v>0</v>
      </c>
    </row>
    <row r="275" spans="1:8" x14ac:dyDescent="0.25">
      <c r="A275" s="34"/>
      <c r="B275" s="35" t="s">
        <v>77</v>
      </c>
      <c r="C275" s="54">
        <v>15</v>
      </c>
      <c r="D275" s="85">
        <v>4762</v>
      </c>
      <c r="E275" s="58">
        <v>44.4</v>
      </c>
      <c r="F275" s="55">
        <v>0</v>
      </c>
    </row>
    <row r="276" spans="1:8" x14ac:dyDescent="0.25">
      <c r="A276" s="34"/>
      <c r="B276" s="35" t="s">
        <v>247</v>
      </c>
      <c r="C276" s="54">
        <v>16</v>
      </c>
      <c r="D276" s="85">
        <v>1220</v>
      </c>
      <c r="E276" s="58">
        <v>19.5</v>
      </c>
      <c r="F276" s="55">
        <v>0</v>
      </c>
    </row>
    <row r="277" spans="1:8" x14ac:dyDescent="0.25">
      <c r="A277" s="25">
        <v>49</v>
      </c>
      <c r="B277" s="24" t="s">
        <v>56</v>
      </c>
      <c r="C277" s="48">
        <v>27</v>
      </c>
      <c r="D277" s="59">
        <v>47165</v>
      </c>
      <c r="E277" s="56">
        <v>293.89999999999998</v>
      </c>
      <c r="F277" s="57">
        <v>10</v>
      </c>
    </row>
    <row r="278" spans="1:8" s="2" customFormat="1" x14ac:dyDescent="0.25">
      <c r="A278" s="25">
        <v>50</v>
      </c>
      <c r="B278" s="24" t="s">
        <v>326</v>
      </c>
      <c r="C278" s="48">
        <v>95</v>
      </c>
      <c r="D278" s="59">
        <v>92394</v>
      </c>
      <c r="E278" s="56">
        <v>586.5</v>
      </c>
      <c r="F278" s="57">
        <v>7</v>
      </c>
      <c r="G278" s="31"/>
      <c r="H278" s="31"/>
    </row>
    <row r="279" spans="1:8" x14ac:dyDescent="0.25">
      <c r="A279" s="25">
        <v>51</v>
      </c>
      <c r="B279" s="24" t="s">
        <v>290</v>
      </c>
      <c r="C279" s="48">
        <v>21</v>
      </c>
      <c r="D279" s="59">
        <v>1271767</v>
      </c>
      <c r="E279" s="56">
        <f>1558.9+63.5</f>
        <v>1622.4</v>
      </c>
      <c r="F279" s="57">
        <v>1</v>
      </c>
    </row>
    <row r="280" spans="1:8" x14ac:dyDescent="0.25">
      <c r="A280" s="25">
        <v>52</v>
      </c>
      <c r="B280" s="24" t="s">
        <v>57</v>
      </c>
      <c r="C280" s="48">
        <v>1</v>
      </c>
      <c r="D280" s="59">
        <v>96052</v>
      </c>
      <c r="E280" s="56">
        <v>327.5</v>
      </c>
      <c r="F280" s="57">
        <v>0</v>
      </c>
    </row>
    <row r="281" spans="1:8" ht="15.75" thickBot="1" x14ac:dyDescent="0.3">
      <c r="A281" s="60"/>
      <c r="B281" s="23" t="s">
        <v>58</v>
      </c>
      <c r="C281" s="90">
        <f>C3+C12+C26+C33+C38+C39+C40+C47+C54+C64+C74+C75+C87+C94+C106+C117+C118+C124+C125+C132+C145+C154+C155+C156+C157+C158+C171+C172+C173+C185+C193+C203+C211+C217+C218+C219+C220+C229+C241+C242+C243+C244+C245+C246+C247+C248+C261+C262+C277+C278+C279+C280</f>
        <v>4841</v>
      </c>
      <c r="D281" s="90">
        <f>D3+D12+D26+D33+D38+D39+D40+D47+D54+D64+D74+D75+D87+D94+D106+D117+D118+D124+D125+D132+D145+D154+D155+D156+D157+D158+D171+D172+D173+D185+D193+D203+D211+D217+D218+D219+D220+D229+D241+D242+D243+D244+D245+D246+D247+D248+D261+D262+D277+D278+D279+D280</f>
        <v>3202946</v>
      </c>
      <c r="E281" s="98">
        <f>E3+E12+E26+E33+E38+E39+E40+E47+E54+E64+E74+E75+E87+E94+E106+E117+E118+E124+E125+E132+E145+E154+E155+E156+E157+E158+E171+E172+E173+E185+E193+E203+E211+E217+E218+E219+E220+E229+E241+E242+E243+E244+E245+E246+E247+E248+E261+E262+E277+E278+E279+E280</f>
        <v>17699.300000000003</v>
      </c>
      <c r="F281" s="90">
        <f>F3+F12+F26+F33+F38+F39+F40+F47+F54+F64+F74+F75+F87+F94+F106+F117+F118+F124+F125+F132+F145+F154+F155+F156+F157+F158+F171+F172+F173+F185+F193+F203+F211+F217+F218+F219+F220+F229+F241+F242+F243+F244+F245+F246+F247+F248+F261+F262+F277+F278+F279+F280</f>
        <v>746</v>
      </c>
    </row>
    <row r="282" spans="1:8" ht="57.75" customHeight="1" x14ac:dyDescent="0.25">
      <c r="A282" s="167" t="s">
        <v>59</v>
      </c>
      <c r="B282" s="167"/>
      <c r="D282" s="96">
        <f>AVERAGE(D3,D12,D26,D33,D38,D39,D40,D47,D54,D64,D74,D75,D87,D94,D106,D117,D118,D124,D125,D132,D145,D154,D155,D156,D157,D158,D171,D172,D173,D185,D193,D203,D211,D217,D218,D219,D220,D229,D241,D242,D243,D244,D245,D246,D247,D248,D261,D262,D277,D278,D279,D280)</f>
        <v>61595.115384615383</v>
      </c>
    </row>
    <row r="283" spans="1:8" x14ac:dyDescent="0.25">
      <c r="A283" s="97"/>
      <c r="B283" s="31" t="s">
        <v>291</v>
      </c>
      <c r="C283" s="95">
        <f>C74+C155+C156+C157+C172+C219+C241+C242+C243+C246+C247+C261+C277+C279+C280</f>
        <v>1422</v>
      </c>
      <c r="D283" s="95">
        <f>D74+D155+D156+D157+D172+D219+D241+D242+D243+D246+D247+D261+D277+D279+D280</f>
        <v>2144360</v>
      </c>
      <c r="E283" s="96">
        <f>E74+E155+E156+E157+E172+E219+E241+E242+E243+E246+E247+E261+E277+E279+E280</f>
        <v>6589.4</v>
      </c>
      <c r="F283" s="95">
        <f>F74+F155+F156+F157+F172+F219+F241+F242+F243+F246+F247+F261+F277+F279+F280</f>
        <v>199</v>
      </c>
    </row>
    <row r="284" spans="1:8" x14ac:dyDescent="0.25">
      <c r="A284" s="145"/>
      <c r="B284" s="31" t="s">
        <v>328</v>
      </c>
      <c r="C284" s="95">
        <f>C38+C39+C117+C124+C154+C171+C217+C218+C244+C245+C278</f>
        <v>989</v>
      </c>
      <c r="D284" s="95">
        <f t="shared" ref="D284:F284" si="33">D38+D39+D117+D124+D154+D171+D217+D218+D244+D245+D278</f>
        <v>399119</v>
      </c>
      <c r="E284" s="96">
        <f t="shared" si="33"/>
        <v>3607.7</v>
      </c>
      <c r="F284" s="95">
        <f t="shared" si="33"/>
        <v>152</v>
      </c>
    </row>
    <row r="285" spans="1:8" x14ac:dyDescent="0.25">
      <c r="A285" s="145"/>
      <c r="B285" s="31" t="s">
        <v>329</v>
      </c>
      <c r="C285" s="95">
        <f>C3+C12+C26+C33+C40+C47+C54+C64+C75+C87+C94+C106+C118+C125+C132+C145+C158+C173+C185+C193+C203+C211+C220+C229+C248+C262</f>
        <v>2430</v>
      </c>
      <c r="D285" s="95">
        <f t="shared" ref="D285:F285" si="34">D3+D12+D26+D33+D40+D47+D54+D64+D75+D87+D94+D106+D118+D125+D132+D145+D158+D173+D185+D193+D203+D211+D220+D229+D248+D262</f>
        <v>659467</v>
      </c>
      <c r="E285" s="96">
        <f t="shared" si="34"/>
        <v>7502.2</v>
      </c>
      <c r="F285" s="95">
        <f t="shared" si="34"/>
        <v>395</v>
      </c>
    </row>
    <row r="286" spans="1:8" x14ac:dyDescent="0.25">
      <c r="B286" s="31" t="s">
        <v>262</v>
      </c>
      <c r="C286" s="95">
        <f>C4+C5+C13+C34+C41+C48+C55+C56+C65+C76+C95+C96+C97+C98+C99+C100+C101+C107+C119+C126+C127+C146+C147+C159+C174+C194+C212+C221+C230+C231+C249+C250+C251+C263</f>
        <v>119</v>
      </c>
      <c r="D286" s="95">
        <f t="shared" ref="D286:F286" si="35">D4+D5+D13+D34+D41+D48+D55+D56+D65+D76+D95+D96+D97+D98+D99+D100+D101+D107+D119+D126+D127+D146+D147+D159+D174+D194+D212+D221+D230+D231+D249+D250+D251+D263</f>
        <v>328936</v>
      </c>
      <c r="E286" s="96">
        <f t="shared" si="35"/>
        <v>1857.2</v>
      </c>
      <c r="F286" s="95">
        <f t="shared" si="35"/>
        <v>18</v>
      </c>
    </row>
    <row r="287" spans="1:8" x14ac:dyDescent="0.25">
      <c r="B287" s="31" t="s">
        <v>259</v>
      </c>
      <c r="C287" s="95">
        <f>C281-C286-C283-C284</f>
        <v>2311</v>
      </c>
      <c r="D287" s="95">
        <f t="shared" ref="D287:F287" si="36">D281-D286-D283-D284</f>
        <v>330531</v>
      </c>
      <c r="E287" s="96">
        <f t="shared" si="36"/>
        <v>5645.0000000000027</v>
      </c>
      <c r="F287" s="95">
        <f t="shared" si="36"/>
        <v>377</v>
      </c>
    </row>
    <row r="289" spans="4:6" x14ac:dyDescent="0.25">
      <c r="D289" s="36"/>
      <c r="E289" s="36"/>
      <c r="F289" s="36"/>
    </row>
  </sheetData>
  <sheetProtection formatCells="0" formatColumns="0" formatRows="0" insertColumns="0" insertRows="0" insertHyperlinks="0" deleteColumns="0" deleteRows="0" sort="0" autoFilter="0" pivotTables="0"/>
  <autoFilter ref="A2:F287"/>
  <mergeCells count="2">
    <mergeCell ref="A1:F1"/>
    <mergeCell ref="A282:B282"/>
  </mergeCells>
  <printOptions horizontalCentered="1"/>
  <pageMargins left="0" right="0" top="0" bottom="0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7"/>
  <sheetViews>
    <sheetView showZeros="0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300" sqref="A300"/>
    </sheetView>
  </sheetViews>
  <sheetFormatPr defaultRowHeight="15" x14ac:dyDescent="0.25"/>
  <cols>
    <col min="1" max="1" width="3.28515625" style="31" bestFit="1" customWidth="1"/>
    <col min="2" max="2" width="41" style="31" customWidth="1"/>
    <col min="3" max="3" width="15.7109375" style="36" customWidth="1"/>
    <col min="4" max="4" width="17" style="44" customWidth="1"/>
    <col min="5" max="5" width="24.5703125" style="31" customWidth="1"/>
    <col min="6" max="6" width="17.28515625" style="31" customWidth="1"/>
    <col min="7" max="7" width="33.7109375" style="31" customWidth="1"/>
    <col min="8" max="256" width="9.140625" style="31"/>
    <col min="257" max="257" width="4.5703125" style="31" customWidth="1"/>
    <col min="258" max="258" width="39.5703125" style="31" customWidth="1"/>
    <col min="259" max="259" width="14.85546875" style="31" customWidth="1"/>
    <col min="260" max="260" width="17" style="31" customWidth="1"/>
    <col min="261" max="261" width="24.5703125" style="31" customWidth="1"/>
    <col min="262" max="262" width="17.28515625" style="31" customWidth="1"/>
    <col min="263" max="263" width="25.7109375" style="31" customWidth="1"/>
    <col min="264" max="512" width="9.140625" style="31"/>
    <col min="513" max="513" width="4.5703125" style="31" customWidth="1"/>
    <col min="514" max="514" width="39.5703125" style="31" customWidth="1"/>
    <col min="515" max="515" width="14.85546875" style="31" customWidth="1"/>
    <col min="516" max="516" width="17" style="31" customWidth="1"/>
    <col min="517" max="517" width="24.5703125" style="31" customWidth="1"/>
    <col min="518" max="518" width="17.28515625" style="31" customWidth="1"/>
    <col min="519" max="519" width="25.7109375" style="31" customWidth="1"/>
    <col min="520" max="768" width="9.140625" style="31"/>
    <col min="769" max="769" width="4.5703125" style="31" customWidth="1"/>
    <col min="770" max="770" width="39.5703125" style="31" customWidth="1"/>
    <col min="771" max="771" width="14.85546875" style="31" customWidth="1"/>
    <col min="772" max="772" width="17" style="31" customWidth="1"/>
    <col min="773" max="773" width="24.5703125" style="31" customWidth="1"/>
    <col min="774" max="774" width="17.28515625" style="31" customWidth="1"/>
    <col min="775" max="775" width="25.7109375" style="31" customWidth="1"/>
    <col min="776" max="1024" width="9.140625" style="31"/>
    <col min="1025" max="1025" width="4.5703125" style="31" customWidth="1"/>
    <col min="1026" max="1026" width="39.5703125" style="31" customWidth="1"/>
    <col min="1027" max="1027" width="14.85546875" style="31" customWidth="1"/>
    <col min="1028" max="1028" width="17" style="31" customWidth="1"/>
    <col min="1029" max="1029" width="24.5703125" style="31" customWidth="1"/>
    <col min="1030" max="1030" width="17.28515625" style="31" customWidth="1"/>
    <col min="1031" max="1031" width="25.7109375" style="31" customWidth="1"/>
    <col min="1032" max="1280" width="9.140625" style="31"/>
    <col min="1281" max="1281" width="4.5703125" style="31" customWidth="1"/>
    <col min="1282" max="1282" width="39.5703125" style="31" customWidth="1"/>
    <col min="1283" max="1283" width="14.85546875" style="31" customWidth="1"/>
    <col min="1284" max="1284" width="17" style="31" customWidth="1"/>
    <col min="1285" max="1285" width="24.5703125" style="31" customWidth="1"/>
    <col min="1286" max="1286" width="17.28515625" style="31" customWidth="1"/>
    <col min="1287" max="1287" width="25.7109375" style="31" customWidth="1"/>
    <col min="1288" max="1536" width="9.140625" style="31"/>
    <col min="1537" max="1537" width="4.5703125" style="31" customWidth="1"/>
    <col min="1538" max="1538" width="39.5703125" style="31" customWidth="1"/>
    <col min="1539" max="1539" width="14.85546875" style="31" customWidth="1"/>
    <col min="1540" max="1540" width="17" style="31" customWidth="1"/>
    <col min="1541" max="1541" width="24.5703125" style="31" customWidth="1"/>
    <col min="1542" max="1542" width="17.28515625" style="31" customWidth="1"/>
    <col min="1543" max="1543" width="25.7109375" style="31" customWidth="1"/>
    <col min="1544" max="1792" width="9.140625" style="31"/>
    <col min="1793" max="1793" width="4.5703125" style="31" customWidth="1"/>
    <col min="1794" max="1794" width="39.5703125" style="31" customWidth="1"/>
    <col min="1795" max="1795" width="14.85546875" style="31" customWidth="1"/>
    <col min="1796" max="1796" width="17" style="31" customWidth="1"/>
    <col min="1797" max="1797" width="24.5703125" style="31" customWidth="1"/>
    <col min="1798" max="1798" width="17.28515625" style="31" customWidth="1"/>
    <col min="1799" max="1799" width="25.7109375" style="31" customWidth="1"/>
    <col min="1800" max="2048" width="9.140625" style="31"/>
    <col min="2049" max="2049" width="4.5703125" style="31" customWidth="1"/>
    <col min="2050" max="2050" width="39.5703125" style="31" customWidth="1"/>
    <col min="2051" max="2051" width="14.85546875" style="31" customWidth="1"/>
    <col min="2052" max="2052" width="17" style="31" customWidth="1"/>
    <col min="2053" max="2053" width="24.5703125" style="31" customWidth="1"/>
    <col min="2054" max="2054" width="17.28515625" style="31" customWidth="1"/>
    <col min="2055" max="2055" width="25.7109375" style="31" customWidth="1"/>
    <col min="2056" max="2304" width="9.140625" style="31"/>
    <col min="2305" max="2305" width="4.5703125" style="31" customWidth="1"/>
    <col min="2306" max="2306" width="39.5703125" style="31" customWidth="1"/>
    <col min="2307" max="2307" width="14.85546875" style="31" customWidth="1"/>
    <col min="2308" max="2308" width="17" style="31" customWidth="1"/>
    <col min="2309" max="2309" width="24.5703125" style="31" customWidth="1"/>
    <col min="2310" max="2310" width="17.28515625" style="31" customWidth="1"/>
    <col min="2311" max="2311" width="25.7109375" style="31" customWidth="1"/>
    <col min="2312" max="2560" width="9.140625" style="31"/>
    <col min="2561" max="2561" width="4.5703125" style="31" customWidth="1"/>
    <col min="2562" max="2562" width="39.5703125" style="31" customWidth="1"/>
    <col min="2563" max="2563" width="14.85546875" style="31" customWidth="1"/>
    <col min="2564" max="2564" width="17" style="31" customWidth="1"/>
    <col min="2565" max="2565" width="24.5703125" style="31" customWidth="1"/>
    <col min="2566" max="2566" width="17.28515625" style="31" customWidth="1"/>
    <col min="2567" max="2567" width="25.7109375" style="31" customWidth="1"/>
    <col min="2568" max="2816" width="9.140625" style="31"/>
    <col min="2817" max="2817" width="4.5703125" style="31" customWidth="1"/>
    <col min="2818" max="2818" width="39.5703125" style="31" customWidth="1"/>
    <col min="2819" max="2819" width="14.85546875" style="31" customWidth="1"/>
    <col min="2820" max="2820" width="17" style="31" customWidth="1"/>
    <col min="2821" max="2821" width="24.5703125" style="31" customWidth="1"/>
    <col min="2822" max="2822" width="17.28515625" style="31" customWidth="1"/>
    <col min="2823" max="2823" width="25.7109375" style="31" customWidth="1"/>
    <col min="2824" max="3072" width="9.140625" style="31"/>
    <col min="3073" max="3073" width="4.5703125" style="31" customWidth="1"/>
    <col min="3074" max="3074" width="39.5703125" style="31" customWidth="1"/>
    <col min="3075" max="3075" width="14.85546875" style="31" customWidth="1"/>
    <col min="3076" max="3076" width="17" style="31" customWidth="1"/>
    <col min="3077" max="3077" width="24.5703125" style="31" customWidth="1"/>
    <col min="3078" max="3078" width="17.28515625" style="31" customWidth="1"/>
    <col min="3079" max="3079" width="25.7109375" style="31" customWidth="1"/>
    <col min="3080" max="3328" width="9.140625" style="31"/>
    <col min="3329" max="3329" width="4.5703125" style="31" customWidth="1"/>
    <col min="3330" max="3330" width="39.5703125" style="31" customWidth="1"/>
    <col min="3331" max="3331" width="14.85546875" style="31" customWidth="1"/>
    <col min="3332" max="3332" width="17" style="31" customWidth="1"/>
    <col min="3333" max="3333" width="24.5703125" style="31" customWidth="1"/>
    <col min="3334" max="3334" width="17.28515625" style="31" customWidth="1"/>
    <col min="3335" max="3335" width="25.7109375" style="31" customWidth="1"/>
    <col min="3336" max="3584" width="9.140625" style="31"/>
    <col min="3585" max="3585" width="4.5703125" style="31" customWidth="1"/>
    <col min="3586" max="3586" width="39.5703125" style="31" customWidth="1"/>
    <col min="3587" max="3587" width="14.85546875" style="31" customWidth="1"/>
    <col min="3588" max="3588" width="17" style="31" customWidth="1"/>
    <col min="3589" max="3589" width="24.5703125" style="31" customWidth="1"/>
    <col min="3590" max="3590" width="17.28515625" style="31" customWidth="1"/>
    <col min="3591" max="3591" width="25.7109375" style="31" customWidth="1"/>
    <col min="3592" max="3840" width="9.140625" style="31"/>
    <col min="3841" max="3841" width="4.5703125" style="31" customWidth="1"/>
    <col min="3842" max="3842" width="39.5703125" style="31" customWidth="1"/>
    <col min="3843" max="3843" width="14.85546875" style="31" customWidth="1"/>
    <col min="3844" max="3844" width="17" style="31" customWidth="1"/>
    <col min="3845" max="3845" width="24.5703125" style="31" customWidth="1"/>
    <col min="3846" max="3846" width="17.28515625" style="31" customWidth="1"/>
    <col min="3847" max="3847" width="25.7109375" style="31" customWidth="1"/>
    <col min="3848" max="4096" width="9.140625" style="31"/>
    <col min="4097" max="4097" width="4.5703125" style="31" customWidth="1"/>
    <col min="4098" max="4098" width="39.5703125" style="31" customWidth="1"/>
    <col min="4099" max="4099" width="14.85546875" style="31" customWidth="1"/>
    <col min="4100" max="4100" width="17" style="31" customWidth="1"/>
    <col min="4101" max="4101" width="24.5703125" style="31" customWidth="1"/>
    <col min="4102" max="4102" width="17.28515625" style="31" customWidth="1"/>
    <col min="4103" max="4103" width="25.7109375" style="31" customWidth="1"/>
    <col min="4104" max="4352" width="9.140625" style="31"/>
    <col min="4353" max="4353" width="4.5703125" style="31" customWidth="1"/>
    <col min="4354" max="4354" width="39.5703125" style="31" customWidth="1"/>
    <col min="4355" max="4355" width="14.85546875" style="31" customWidth="1"/>
    <col min="4356" max="4356" width="17" style="31" customWidth="1"/>
    <col min="4357" max="4357" width="24.5703125" style="31" customWidth="1"/>
    <col min="4358" max="4358" width="17.28515625" style="31" customWidth="1"/>
    <col min="4359" max="4359" width="25.7109375" style="31" customWidth="1"/>
    <col min="4360" max="4608" width="9.140625" style="31"/>
    <col min="4609" max="4609" width="4.5703125" style="31" customWidth="1"/>
    <col min="4610" max="4610" width="39.5703125" style="31" customWidth="1"/>
    <col min="4611" max="4611" width="14.85546875" style="31" customWidth="1"/>
    <col min="4612" max="4612" width="17" style="31" customWidth="1"/>
    <col min="4613" max="4613" width="24.5703125" style="31" customWidth="1"/>
    <col min="4614" max="4614" width="17.28515625" style="31" customWidth="1"/>
    <col min="4615" max="4615" width="25.7109375" style="31" customWidth="1"/>
    <col min="4616" max="4864" width="9.140625" style="31"/>
    <col min="4865" max="4865" width="4.5703125" style="31" customWidth="1"/>
    <col min="4866" max="4866" width="39.5703125" style="31" customWidth="1"/>
    <col min="4867" max="4867" width="14.85546875" style="31" customWidth="1"/>
    <col min="4868" max="4868" width="17" style="31" customWidth="1"/>
    <col min="4869" max="4869" width="24.5703125" style="31" customWidth="1"/>
    <col min="4870" max="4870" width="17.28515625" style="31" customWidth="1"/>
    <col min="4871" max="4871" width="25.7109375" style="31" customWidth="1"/>
    <col min="4872" max="5120" width="9.140625" style="31"/>
    <col min="5121" max="5121" width="4.5703125" style="31" customWidth="1"/>
    <col min="5122" max="5122" width="39.5703125" style="31" customWidth="1"/>
    <col min="5123" max="5123" width="14.85546875" style="31" customWidth="1"/>
    <col min="5124" max="5124" width="17" style="31" customWidth="1"/>
    <col min="5125" max="5125" width="24.5703125" style="31" customWidth="1"/>
    <col min="5126" max="5126" width="17.28515625" style="31" customWidth="1"/>
    <col min="5127" max="5127" width="25.7109375" style="31" customWidth="1"/>
    <col min="5128" max="5376" width="9.140625" style="31"/>
    <col min="5377" max="5377" width="4.5703125" style="31" customWidth="1"/>
    <col min="5378" max="5378" width="39.5703125" style="31" customWidth="1"/>
    <col min="5379" max="5379" width="14.85546875" style="31" customWidth="1"/>
    <col min="5380" max="5380" width="17" style="31" customWidth="1"/>
    <col min="5381" max="5381" width="24.5703125" style="31" customWidth="1"/>
    <col min="5382" max="5382" width="17.28515625" style="31" customWidth="1"/>
    <col min="5383" max="5383" width="25.7109375" style="31" customWidth="1"/>
    <col min="5384" max="5632" width="9.140625" style="31"/>
    <col min="5633" max="5633" width="4.5703125" style="31" customWidth="1"/>
    <col min="5634" max="5634" width="39.5703125" style="31" customWidth="1"/>
    <col min="5635" max="5635" width="14.85546875" style="31" customWidth="1"/>
    <col min="5636" max="5636" width="17" style="31" customWidth="1"/>
    <col min="5637" max="5637" width="24.5703125" style="31" customWidth="1"/>
    <col min="5638" max="5638" width="17.28515625" style="31" customWidth="1"/>
    <col min="5639" max="5639" width="25.7109375" style="31" customWidth="1"/>
    <col min="5640" max="5888" width="9.140625" style="31"/>
    <col min="5889" max="5889" width="4.5703125" style="31" customWidth="1"/>
    <col min="5890" max="5890" width="39.5703125" style="31" customWidth="1"/>
    <col min="5891" max="5891" width="14.85546875" style="31" customWidth="1"/>
    <col min="5892" max="5892" width="17" style="31" customWidth="1"/>
    <col min="5893" max="5893" width="24.5703125" style="31" customWidth="1"/>
    <col min="5894" max="5894" width="17.28515625" style="31" customWidth="1"/>
    <col min="5895" max="5895" width="25.7109375" style="31" customWidth="1"/>
    <col min="5896" max="6144" width="9.140625" style="31"/>
    <col min="6145" max="6145" width="4.5703125" style="31" customWidth="1"/>
    <col min="6146" max="6146" width="39.5703125" style="31" customWidth="1"/>
    <col min="6147" max="6147" width="14.85546875" style="31" customWidth="1"/>
    <col min="6148" max="6148" width="17" style="31" customWidth="1"/>
    <col min="6149" max="6149" width="24.5703125" style="31" customWidth="1"/>
    <col min="6150" max="6150" width="17.28515625" style="31" customWidth="1"/>
    <col min="6151" max="6151" width="25.7109375" style="31" customWidth="1"/>
    <col min="6152" max="6400" width="9.140625" style="31"/>
    <col min="6401" max="6401" width="4.5703125" style="31" customWidth="1"/>
    <col min="6402" max="6402" width="39.5703125" style="31" customWidth="1"/>
    <col min="6403" max="6403" width="14.85546875" style="31" customWidth="1"/>
    <col min="6404" max="6404" width="17" style="31" customWidth="1"/>
    <col min="6405" max="6405" width="24.5703125" style="31" customWidth="1"/>
    <col min="6406" max="6406" width="17.28515625" style="31" customWidth="1"/>
    <col min="6407" max="6407" width="25.7109375" style="31" customWidth="1"/>
    <col min="6408" max="6656" width="9.140625" style="31"/>
    <col min="6657" max="6657" width="4.5703125" style="31" customWidth="1"/>
    <col min="6658" max="6658" width="39.5703125" style="31" customWidth="1"/>
    <col min="6659" max="6659" width="14.85546875" style="31" customWidth="1"/>
    <col min="6660" max="6660" width="17" style="31" customWidth="1"/>
    <col min="6661" max="6661" width="24.5703125" style="31" customWidth="1"/>
    <col min="6662" max="6662" width="17.28515625" style="31" customWidth="1"/>
    <col min="6663" max="6663" width="25.7109375" style="31" customWidth="1"/>
    <col min="6664" max="6912" width="9.140625" style="31"/>
    <col min="6913" max="6913" width="4.5703125" style="31" customWidth="1"/>
    <col min="6914" max="6914" width="39.5703125" style="31" customWidth="1"/>
    <col min="6915" max="6915" width="14.85546875" style="31" customWidth="1"/>
    <col min="6916" max="6916" width="17" style="31" customWidth="1"/>
    <col min="6917" max="6917" width="24.5703125" style="31" customWidth="1"/>
    <col min="6918" max="6918" width="17.28515625" style="31" customWidth="1"/>
    <col min="6919" max="6919" width="25.7109375" style="31" customWidth="1"/>
    <col min="6920" max="7168" width="9.140625" style="31"/>
    <col min="7169" max="7169" width="4.5703125" style="31" customWidth="1"/>
    <col min="7170" max="7170" width="39.5703125" style="31" customWidth="1"/>
    <col min="7171" max="7171" width="14.85546875" style="31" customWidth="1"/>
    <col min="7172" max="7172" width="17" style="31" customWidth="1"/>
    <col min="7173" max="7173" width="24.5703125" style="31" customWidth="1"/>
    <col min="7174" max="7174" width="17.28515625" style="31" customWidth="1"/>
    <col min="7175" max="7175" width="25.7109375" style="31" customWidth="1"/>
    <col min="7176" max="7424" width="9.140625" style="31"/>
    <col min="7425" max="7425" width="4.5703125" style="31" customWidth="1"/>
    <col min="7426" max="7426" width="39.5703125" style="31" customWidth="1"/>
    <col min="7427" max="7427" width="14.85546875" style="31" customWidth="1"/>
    <col min="7428" max="7428" width="17" style="31" customWidth="1"/>
    <col min="7429" max="7429" width="24.5703125" style="31" customWidth="1"/>
    <col min="7430" max="7430" width="17.28515625" style="31" customWidth="1"/>
    <col min="7431" max="7431" width="25.7109375" style="31" customWidth="1"/>
    <col min="7432" max="7680" width="9.140625" style="31"/>
    <col min="7681" max="7681" width="4.5703125" style="31" customWidth="1"/>
    <col min="7682" max="7682" width="39.5703125" style="31" customWidth="1"/>
    <col min="7683" max="7683" width="14.85546875" style="31" customWidth="1"/>
    <col min="7684" max="7684" width="17" style="31" customWidth="1"/>
    <col min="7685" max="7685" width="24.5703125" style="31" customWidth="1"/>
    <col min="7686" max="7686" width="17.28515625" style="31" customWidth="1"/>
    <col min="7687" max="7687" width="25.7109375" style="31" customWidth="1"/>
    <col min="7688" max="7936" width="9.140625" style="31"/>
    <col min="7937" max="7937" width="4.5703125" style="31" customWidth="1"/>
    <col min="7938" max="7938" width="39.5703125" style="31" customWidth="1"/>
    <col min="7939" max="7939" width="14.85546875" style="31" customWidth="1"/>
    <col min="7940" max="7940" width="17" style="31" customWidth="1"/>
    <col min="7941" max="7941" width="24.5703125" style="31" customWidth="1"/>
    <col min="7942" max="7942" width="17.28515625" style="31" customWidth="1"/>
    <col min="7943" max="7943" width="25.7109375" style="31" customWidth="1"/>
    <col min="7944" max="8192" width="9.140625" style="31"/>
    <col min="8193" max="8193" width="4.5703125" style="31" customWidth="1"/>
    <col min="8194" max="8194" width="39.5703125" style="31" customWidth="1"/>
    <col min="8195" max="8195" width="14.85546875" style="31" customWidth="1"/>
    <col min="8196" max="8196" width="17" style="31" customWidth="1"/>
    <col min="8197" max="8197" width="24.5703125" style="31" customWidth="1"/>
    <col min="8198" max="8198" width="17.28515625" style="31" customWidth="1"/>
    <col min="8199" max="8199" width="25.7109375" style="31" customWidth="1"/>
    <col min="8200" max="8448" width="9.140625" style="31"/>
    <col min="8449" max="8449" width="4.5703125" style="31" customWidth="1"/>
    <col min="8450" max="8450" width="39.5703125" style="31" customWidth="1"/>
    <col min="8451" max="8451" width="14.85546875" style="31" customWidth="1"/>
    <col min="8452" max="8452" width="17" style="31" customWidth="1"/>
    <col min="8453" max="8453" width="24.5703125" style="31" customWidth="1"/>
    <col min="8454" max="8454" width="17.28515625" style="31" customWidth="1"/>
    <col min="8455" max="8455" width="25.7109375" style="31" customWidth="1"/>
    <col min="8456" max="8704" width="9.140625" style="31"/>
    <col min="8705" max="8705" width="4.5703125" style="31" customWidth="1"/>
    <col min="8706" max="8706" width="39.5703125" style="31" customWidth="1"/>
    <col min="8707" max="8707" width="14.85546875" style="31" customWidth="1"/>
    <col min="8708" max="8708" width="17" style="31" customWidth="1"/>
    <col min="8709" max="8709" width="24.5703125" style="31" customWidth="1"/>
    <col min="8710" max="8710" width="17.28515625" style="31" customWidth="1"/>
    <col min="8711" max="8711" width="25.7109375" style="31" customWidth="1"/>
    <col min="8712" max="8960" width="9.140625" style="31"/>
    <col min="8961" max="8961" width="4.5703125" style="31" customWidth="1"/>
    <col min="8962" max="8962" width="39.5703125" style="31" customWidth="1"/>
    <col min="8963" max="8963" width="14.85546875" style="31" customWidth="1"/>
    <col min="8964" max="8964" width="17" style="31" customWidth="1"/>
    <col min="8965" max="8965" width="24.5703125" style="31" customWidth="1"/>
    <col min="8966" max="8966" width="17.28515625" style="31" customWidth="1"/>
    <col min="8967" max="8967" width="25.7109375" style="31" customWidth="1"/>
    <col min="8968" max="9216" width="9.140625" style="31"/>
    <col min="9217" max="9217" width="4.5703125" style="31" customWidth="1"/>
    <col min="9218" max="9218" width="39.5703125" style="31" customWidth="1"/>
    <col min="9219" max="9219" width="14.85546875" style="31" customWidth="1"/>
    <col min="9220" max="9220" width="17" style="31" customWidth="1"/>
    <col min="9221" max="9221" width="24.5703125" style="31" customWidth="1"/>
    <col min="9222" max="9222" width="17.28515625" style="31" customWidth="1"/>
    <col min="9223" max="9223" width="25.7109375" style="31" customWidth="1"/>
    <col min="9224" max="9472" width="9.140625" style="31"/>
    <col min="9473" max="9473" width="4.5703125" style="31" customWidth="1"/>
    <col min="9474" max="9474" width="39.5703125" style="31" customWidth="1"/>
    <col min="9475" max="9475" width="14.85546875" style="31" customWidth="1"/>
    <col min="9476" max="9476" width="17" style="31" customWidth="1"/>
    <col min="9477" max="9477" width="24.5703125" style="31" customWidth="1"/>
    <col min="9478" max="9478" width="17.28515625" style="31" customWidth="1"/>
    <col min="9479" max="9479" width="25.7109375" style="31" customWidth="1"/>
    <col min="9480" max="9728" width="9.140625" style="31"/>
    <col min="9729" max="9729" width="4.5703125" style="31" customWidth="1"/>
    <col min="9730" max="9730" width="39.5703125" style="31" customWidth="1"/>
    <col min="9731" max="9731" width="14.85546875" style="31" customWidth="1"/>
    <col min="9732" max="9732" width="17" style="31" customWidth="1"/>
    <col min="9733" max="9733" width="24.5703125" style="31" customWidth="1"/>
    <col min="9734" max="9734" width="17.28515625" style="31" customWidth="1"/>
    <col min="9735" max="9735" width="25.7109375" style="31" customWidth="1"/>
    <col min="9736" max="9984" width="9.140625" style="31"/>
    <col min="9985" max="9985" width="4.5703125" style="31" customWidth="1"/>
    <col min="9986" max="9986" width="39.5703125" style="31" customWidth="1"/>
    <col min="9987" max="9987" width="14.85546875" style="31" customWidth="1"/>
    <col min="9988" max="9988" width="17" style="31" customWidth="1"/>
    <col min="9989" max="9989" width="24.5703125" style="31" customWidth="1"/>
    <col min="9990" max="9990" width="17.28515625" style="31" customWidth="1"/>
    <col min="9991" max="9991" width="25.7109375" style="31" customWidth="1"/>
    <col min="9992" max="10240" width="9.140625" style="31"/>
    <col min="10241" max="10241" width="4.5703125" style="31" customWidth="1"/>
    <col min="10242" max="10242" width="39.5703125" style="31" customWidth="1"/>
    <col min="10243" max="10243" width="14.85546875" style="31" customWidth="1"/>
    <col min="10244" max="10244" width="17" style="31" customWidth="1"/>
    <col min="10245" max="10245" width="24.5703125" style="31" customWidth="1"/>
    <col min="10246" max="10246" width="17.28515625" style="31" customWidth="1"/>
    <col min="10247" max="10247" width="25.7109375" style="31" customWidth="1"/>
    <col min="10248" max="10496" width="9.140625" style="31"/>
    <col min="10497" max="10497" width="4.5703125" style="31" customWidth="1"/>
    <col min="10498" max="10498" width="39.5703125" style="31" customWidth="1"/>
    <col min="10499" max="10499" width="14.85546875" style="31" customWidth="1"/>
    <col min="10500" max="10500" width="17" style="31" customWidth="1"/>
    <col min="10501" max="10501" width="24.5703125" style="31" customWidth="1"/>
    <col min="10502" max="10502" width="17.28515625" style="31" customWidth="1"/>
    <col min="10503" max="10503" width="25.7109375" style="31" customWidth="1"/>
    <col min="10504" max="10752" width="9.140625" style="31"/>
    <col min="10753" max="10753" width="4.5703125" style="31" customWidth="1"/>
    <col min="10754" max="10754" width="39.5703125" style="31" customWidth="1"/>
    <col min="10755" max="10755" width="14.85546875" style="31" customWidth="1"/>
    <col min="10756" max="10756" width="17" style="31" customWidth="1"/>
    <col min="10757" max="10757" width="24.5703125" style="31" customWidth="1"/>
    <col min="10758" max="10758" width="17.28515625" style="31" customWidth="1"/>
    <col min="10759" max="10759" width="25.7109375" style="31" customWidth="1"/>
    <col min="10760" max="11008" width="9.140625" style="31"/>
    <col min="11009" max="11009" width="4.5703125" style="31" customWidth="1"/>
    <col min="11010" max="11010" width="39.5703125" style="31" customWidth="1"/>
    <col min="11011" max="11011" width="14.85546875" style="31" customWidth="1"/>
    <col min="11012" max="11012" width="17" style="31" customWidth="1"/>
    <col min="11013" max="11013" width="24.5703125" style="31" customWidth="1"/>
    <col min="11014" max="11014" width="17.28515625" style="31" customWidth="1"/>
    <col min="11015" max="11015" width="25.7109375" style="31" customWidth="1"/>
    <col min="11016" max="11264" width="9.140625" style="31"/>
    <col min="11265" max="11265" width="4.5703125" style="31" customWidth="1"/>
    <col min="11266" max="11266" width="39.5703125" style="31" customWidth="1"/>
    <col min="11267" max="11267" width="14.85546875" style="31" customWidth="1"/>
    <col min="11268" max="11268" width="17" style="31" customWidth="1"/>
    <col min="11269" max="11269" width="24.5703125" style="31" customWidth="1"/>
    <col min="11270" max="11270" width="17.28515625" style="31" customWidth="1"/>
    <col min="11271" max="11271" width="25.7109375" style="31" customWidth="1"/>
    <col min="11272" max="11520" width="9.140625" style="31"/>
    <col min="11521" max="11521" width="4.5703125" style="31" customWidth="1"/>
    <col min="11522" max="11522" width="39.5703125" style="31" customWidth="1"/>
    <col min="11523" max="11523" width="14.85546875" style="31" customWidth="1"/>
    <col min="11524" max="11524" width="17" style="31" customWidth="1"/>
    <col min="11525" max="11525" width="24.5703125" style="31" customWidth="1"/>
    <col min="11526" max="11526" width="17.28515625" style="31" customWidth="1"/>
    <col min="11527" max="11527" width="25.7109375" style="31" customWidth="1"/>
    <col min="11528" max="11776" width="9.140625" style="31"/>
    <col min="11777" max="11777" width="4.5703125" style="31" customWidth="1"/>
    <col min="11778" max="11778" width="39.5703125" style="31" customWidth="1"/>
    <col min="11779" max="11779" width="14.85546875" style="31" customWidth="1"/>
    <col min="11780" max="11780" width="17" style="31" customWidth="1"/>
    <col min="11781" max="11781" width="24.5703125" style="31" customWidth="1"/>
    <col min="11782" max="11782" width="17.28515625" style="31" customWidth="1"/>
    <col min="11783" max="11783" width="25.7109375" style="31" customWidth="1"/>
    <col min="11784" max="12032" width="9.140625" style="31"/>
    <col min="12033" max="12033" width="4.5703125" style="31" customWidth="1"/>
    <col min="12034" max="12034" width="39.5703125" style="31" customWidth="1"/>
    <col min="12035" max="12035" width="14.85546875" style="31" customWidth="1"/>
    <col min="12036" max="12036" width="17" style="31" customWidth="1"/>
    <col min="12037" max="12037" width="24.5703125" style="31" customWidth="1"/>
    <col min="12038" max="12038" width="17.28515625" style="31" customWidth="1"/>
    <col min="12039" max="12039" width="25.7109375" style="31" customWidth="1"/>
    <col min="12040" max="12288" width="9.140625" style="31"/>
    <col min="12289" max="12289" width="4.5703125" style="31" customWidth="1"/>
    <col min="12290" max="12290" width="39.5703125" style="31" customWidth="1"/>
    <col min="12291" max="12291" width="14.85546875" style="31" customWidth="1"/>
    <col min="12292" max="12292" width="17" style="31" customWidth="1"/>
    <col min="12293" max="12293" width="24.5703125" style="31" customWidth="1"/>
    <col min="12294" max="12294" width="17.28515625" style="31" customWidth="1"/>
    <col min="12295" max="12295" width="25.7109375" style="31" customWidth="1"/>
    <col min="12296" max="12544" width="9.140625" style="31"/>
    <col min="12545" max="12545" width="4.5703125" style="31" customWidth="1"/>
    <col min="12546" max="12546" width="39.5703125" style="31" customWidth="1"/>
    <col min="12547" max="12547" width="14.85546875" style="31" customWidth="1"/>
    <col min="12548" max="12548" width="17" style="31" customWidth="1"/>
    <col min="12549" max="12549" width="24.5703125" style="31" customWidth="1"/>
    <col min="12550" max="12550" width="17.28515625" style="31" customWidth="1"/>
    <col min="12551" max="12551" width="25.7109375" style="31" customWidth="1"/>
    <col min="12552" max="12800" width="9.140625" style="31"/>
    <col min="12801" max="12801" width="4.5703125" style="31" customWidth="1"/>
    <col min="12802" max="12802" width="39.5703125" style="31" customWidth="1"/>
    <col min="12803" max="12803" width="14.85546875" style="31" customWidth="1"/>
    <col min="12804" max="12804" width="17" style="31" customWidth="1"/>
    <col min="12805" max="12805" width="24.5703125" style="31" customWidth="1"/>
    <col min="12806" max="12806" width="17.28515625" style="31" customWidth="1"/>
    <col min="12807" max="12807" width="25.7109375" style="31" customWidth="1"/>
    <col min="12808" max="13056" width="9.140625" style="31"/>
    <col min="13057" max="13057" width="4.5703125" style="31" customWidth="1"/>
    <col min="13058" max="13058" width="39.5703125" style="31" customWidth="1"/>
    <col min="13059" max="13059" width="14.85546875" style="31" customWidth="1"/>
    <col min="13060" max="13060" width="17" style="31" customWidth="1"/>
    <col min="13061" max="13061" width="24.5703125" style="31" customWidth="1"/>
    <col min="13062" max="13062" width="17.28515625" style="31" customWidth="1"/>
    <col min="13063" max="13063" width="25.7109375" style="31" customWidth="1"/>
    <col min="13064" max="13312" width="9.140625" style="31"/>
    <col min="13313" max="13313" width="4.5703125" style="31" customWidth="1"/>
    <col min="13314" max="13314" width="39.5703125" style="31" customWidth="1"/>
    <col min="13315" max="13315" width="14.85546875" style="31" customWidth="1"/>
    <col min="13316" max="13316" width="17" style="31" customWidth="1"/>
    <col min="13317" max="13317" width="24.5703125" style="31" customWidth="1"/>
    <col min="13318" max="13318" width="17.28515625" style="31" customWidth="1"/>
    <col min="13319" max="13319" width="25.7109375" style="31" customWidth="1"/>
    <col min="13320" max="13568" width="9.140625" style="31"/>
    <col min="13569" max="13569" width="4.5703125" style="31" customWidth="1"/>
    <col min="13570" max="13570" width="39.5703125" style="31" customWidth="1"/>
    <col min="13571" max="13571" width="14.85546875" style="31" customWidth="1"/>
    <col min="13572" max="13572" width="17" style="31" customWidth="1"/>
    <col min="13573" max="13573" width="24.5703125" style="31" customWidth="1"/>
    <col min="13574" max="13574" width="17.28515625" style="31" customWidth="1"/>
    <col min="13575" max="13575" width="25.7109375" style="31" customWidth="1"/>
    <col min="13576" max="13824" width="9.140625" style="31"/>
    <col min="13825" max="13825" width="4.5703125" style="31" customWidth="1"/>
    <col min="13826" max="13826" width="39.5703125" style="31" customWidth="1"/>
    <col min="13827" max="13827" width="14.85546875" style="31" customWidth="1"/>
    <col min="13828" max="13828" width="17" style="31" customWidth="1"/>
    <col min="13829" max="13829" width="24.5703125" style="31" customWidth="1"/>
    <col min="13830" max="13830" width="17.28515625" style="31" customWidth="1"/>
    <col min="13831" max="13831" width="25.7109375" style="31" customWidth="1"/>
    <col min="13832" max="14080" width="9.140625" style="31"/>
    <col min="14081" max="14081" width="4.5703125" style="31" customWidth="1"/>
    <col min="14082" max="14082" width="39.5703125" style="31" customWidth="1"/>
    <col min="14083" max="14083" width="14.85546875" style="31" customWidth="1"/>
    <col min="14084" max="14084" width="17" style="31" customWidth="1"/>
    <col min="14085" max="14085" width="24.5703125" style="31" customWidth="1"/>
    <col min="14086" max="14086" width="17.28515625" style="31" customWidth="1"/>
    <col min="14087" max="14087" width="25.7109375" style="31" customWidth="1"/>
    <col min="14088" max="14336" width="9.140625" style="31"/>
    <col min="14337" max="14337" width="4.5703125" style="31" customWidth="1"/>
    <col min="14338" max="14338" width="39.5703125" style="31" customWidth="1"/>
    <col min="14339" max="14339" width="14.85546875" style="31" customWidth="1"/>
    <col min="14340" max="14340" width="17" style="31" customWidth="1"/>
    <col min="14341" max="14341" width="24.5703125" style="31" customWidth="1"/>
    <col min="14342" max="14342" width="17.28515625" style="31" customWidth="1"/>
    <col min="14343" max="14343" width="25.7109375" style="31" customWidth="1"/>
    <col min="14344" max="14592" width="9.140625" style="31"/>
    <col min="14593" max="14593" width="4.5703125" style="31" customWidth="1"/>
    <col min="14594" max="14594" width="39.5703125" style="31" customWidth="1"/>
    <col min="14595" max="14595" width="14.85546875" style="31" customWidth="1"/>
    <col min="14596" max="14596" width="17" style="31" customWidth="1"/>
    <col min="14597" max="14597" width="24.5703125" style="31" customWidth="1"/>
    <col min="14598" max="14598" width="17.28515625" style="31" customWidth="1"/>
    <col min="14599" max="14599" width="25.7109375" style="31" customWidth="1"/>
    <col min="14600" max="14848" width="9.140625" style="31"/>
    <col min="14849" max="14849" width="4.5703125" style="31" customWidth="1"/>
    <col min="14850" max="14850" width="39.5703125" style="31" customWidth="1"/>
    <col min="14851" max="14851" width="14.85546875" style="31" customWidth="1"/>
    <col min="14852" max="14852" width="17" style="31" customWidth="1"/>
    <col min="14853" max="14853" width="24.5703125" style="31" customWidth="1"/>
    <col min="14854" max="14854" width="17.28515625" style="31" customWidth="1"/>
    <col min="14855" max="14855" width="25.7109375" style="31" customWidth="1"/>
    <col min="14856" max="15104" width="9.140625" style="31"/>
    <col min="15105" max="15105" width="4.5703125" style="31" customWidth="1"/>
    <col min="15106" max="15106" width="39.5703125" style="31" customWidth="1"/>
    <col min="15107" max="15107" width="14.85546875" style="31" customWidth="1"/>
    <col min="15108" max="15108" width="17" style="31" customWidth="1"/>
    <col min="15109" max="15109" width="24.5703125" style="31" customWidth="1"/>
    <col min="15110" max="15110" width="17.28515625" style="31" customWidth="1"/>
    <col min="15111" max="15111" width="25.7109375" style="31" customWidth="1"/>
    <col min="15112" max="15360" width="9.140625" style="31"/>
    <col min="15361" max="15361" width="4.5703125" style="31" customWidth="1"/>
    <col min="15362" max="15362" width="39.5703125" style="31" customWidth="1"/>
    <col min="15363" max="15363" width="14.85546875" style="31" customWidth="1"/>
    <col min="15364" max="15364" width="17" style="31" customWidth="1"/>
    <col min="15365" max="15365" width="24.5703125" style="31" customWidth="1"/>
    <col min="15366" max="15366" width="17.28515625" style="31" customWidth="1"/>
    <col min="15367" max="15367" width="25.7109375" style="31" customWidth="1"/>
    <col min="15368" max="15616" width="9.140625" style="31"/>
    <col min="15617" max="15617" width="4.5703125" style="31" customWidth="1"/>
    <col min="15618" max="15618" width="39.5703125" style="31" customWidth="1"/>
    <col min="15619" max="15619" width="14.85546875" style="31" customWidth="1"/>
    <col min="15620" max="15620" width="17" style="31" customWidth="1"/>
    <col min="15621" max="15621" width="24.5703125" style="31" customWidth="1"/>
    <col min="15622" max="15622" width="17.28515625" style="31" customWidth="1"/>
    <col min="15623" max="15623" width="25.7109375" style="31" customWidth="1"/>
    <col min="15624" max="15872" width="9.140625" style="31"/>
    <col min="15873" max="15873" width="4.5703125" style="31" customWidth="1"/>
    <col min="15874" max="15874" width="39.5703125" style="31" customWidth="1"/>
    <col min="15875" max="15875" width="14.85546875" style="31" customWidth="1"/>
    <col min="15876" max="15876" width="17" style="31" customWidth="1"/>
    <col min="15877" max="15877" width="24.5703125" style="31" customWidth="1"/>
    <col min="15878" max="15878" width="17.28515625" style="31" customWidth="1"/>
    <col min="15879" max="15879" width="25.7109375" style="31" customWidth="1"/>
    <col min="15880" max="16128" width="9.140625" style="31"/>
    <col min="16129" max="16129" width="4.5703125" style="31" customWidth="1"/>
    <col min="16130" max="16130" width="39.5703125" style="31" customWidth="1"/>
    <col min="16131" max="16131" width="14.85546875" style="31" customWidth="1"/>
    <col min="16132" max="16132" width="17" style="31" customWidth="1"/>
    <col min="16133" max="16133" width="24.5703125" style="31" customWidth="1"/>
    <col min="16134" max="16134" width="17.28515625" style="31" customWidth="1"/>
    <col min="16135" max="16135" width="25.7109375" style="31" customWidth="1"/>
    <col min="16136" max="16384" width="9.140625" style="31"/>
  </cols>
  <sheetData>
    <row r="1" spans="1:18" ht="29.25" customHeight="1" x14ac:dyDescent="0.25">
      <c r="A1" s="168" t="s">
        <v>313</v>
      </c>
      <c r="B1" s="168"/>
      <c r="C1" s="168"/>
      <c r="D1" s="168"/>
      <c r="E1" s="168"/>
      <c r="F1" s="168"/>
      <c r="G1" s="168"/>
    </row>
    <row r="2" spans="1:18" x14ac:dyDescent="0.25">
      <c r="B2" s="31" t="s">
        <v>258</v>
      </c>
    </row>
    <row r="3" spans="1:18" s="45" customFormat="1" ht="144.6" customHeight="1" x14ac:dyDescent="0.2">
      <c r="A3" s="79" t="s">
        <v>0</v>
      </c>
      <c r="B3" s="78" t="s">
        <v>260</v>
      </c>
      <c r="C3" s="78" t="s">
        <v>315</v>
      </c>
      <c r="D3" s="140" t="s">
        <v>303</v>
      </c>
      <c r="E3" s="140" t="s">
        <v>304</v>
      </c>
      <c r="F3" s="140" t="s">
        <v>305</v>
      </c>
      <c r="G3" s="140" t="s">
        <v>306</v>
      </c>
      <c r="R3" s="46"/>
    </row>
    <row r="4" spans="1:18" s="2" customFormat="1" ht="14.25" x14ac:dyDescent="0.2">
      <c r="A4" s="24">
        <v>1</v>
      </c>
      <c r="B4" s="24" t="s">
        <v>1</v>
      </c>
      <c r="C4" s="142">
        <f>ROUND(SUM(C5:C12),1)</f>
        <v>1457600</v>
      </c>
      <c r="D4" s="116">
        <f>ROUND(SUM(D5:D12),1)</f>
        <v>5722</v>
      </c>
      <c r="E4" s="56">
        <f t="shared" ref="E4:G4" si="0">ROUND(SUM(E5:E12),1)</f>
        <v>42</v>
      </c>
      <c r="F4" s="56">
        <f t="shared" si="0"/>
        <v>17212</v>
      </c>
      <c r="G4" s="56">
        <f t="shared" si="0"/>
        <v>1551</v>
      </c>
    </row>
    <row r="5" spans="1:18" s="2" customFormat="1" ht="14.25" x14ac:dyDescent="0.2">
      <c r="A5" s="1"/>
      <c r="B5" s="1" t="s">
        <v>2</v>
      </c>
      <c r="C5" s="84">
        <v>923400</v>
      </c>
      <c r="D5" s="117">
        <v>3040</v>
      </c>
      <c r="E5" s="51">
        <v>32</v>
      </c>
      <c r="F5" s="51">
        <v>6856</v>
      </c>
      <c r="G5" s="51">
        <v>434</v>
      </c>
    </row>
    <row r="6" spans="1:18" s="2" customFormat="1" ht="14.25" x14ac:dyDescent="0.2">
      <c r="A6" s="1"/>
      <c r="B6" s="1" t="s">
        <v>3</v>
      </c>
      <c r="C6" s="84">
        <v>315900</v>
      </c>
      <c r="D6" s="117">
        <v>1539</v>
      </c>
      <c r="E6" s="51">
        <v>4</v>
      </c>
      <c r="F6" s="51">
        <v>2898</v>
      </c>
      <c r="G6" s="51">
        <v>1</v>
      </c>
    </row>
    <row r="7" spans="1:18" x14ac:dyDescent="0.25">
      <c r="A7" s="35"/>
      <c r="B7" s="35" t="s">
        <v>61</v>
      </c>
      <c r="C7" s="85">
        <v>4600</v>
      </c>
      <c r="D7" s="118">
        <v>108</v>
      </c>
      <c r="E7" s="53">
        <v>0</v>
      </c>
      <c r="F7" s="53">
        <v>855</v>
      </c>
      <c r="G7" s="53">
        <v>87</v>
      </c>
    </row>
    <row r="8" spans="1:18" x14ac:dyDescent="0.25">
      <c r="A8" s="35"/>
      <c r="B8" s="35" t="s">
        <v>63</v>
      </c>
      <c r="C8" s="85">
        <v>50500</v>
      </c>
      <c r="D8" s="118">
        <v>85</v>
      </c>
      <c r="E8" s="53">
        <v>0</v>
      </c>
      <c r="F8" s="53">
        <v>1537</v>
      </c>
      <c r="G8" s="53">
        <v>334</v>
      </c>
    </row>
    <row r="9" spans="1:18" x14ac:dyDescent="0.25">
      <c r="A9" s="35"/>
      <c r="B9" s="35" t="s">
        <v>62</v>
      </c>
      <c r="C9" s="85">
        <v>15000</v>
      </c>
      <c r="D9" s="118">
        <v>76</v>
      </c>
      <c r="E9" s="53">
        <v>0</v>
      </c>
      <c r="F9" s="53">
        <v>813</v>
      </c>
      <c r="G9" s="53">
        <v>0</v>
      </c>
    </row>
    <row r="10" spans="1:18" x14ac:dyDescent="0.25">
      <c r="A10" s="35"/>
      <c r="B10" s="35" t="s">
        <v>64</v>
      </c>
      <c r="C10" s="85">
        <v>43200</v>
      </c>
      <c r="D10" s="118">
        <v>278</v>
      </c>
      <c r="E10" s="53">
        <v>3</v>
      </c>
      <c r="F10" s="53">
        <v>1516</v>
      </c>
      <c r="G10" s="53">
        <v>551</v>
      </c>
    </row>
    <row r="11" spans="1:18" x14ac:dyDescent="0.25">
      <c r="A11" s="35"/>
      <c r="B11" s="35" t="s">
        <v>65</v>
      </c>
      <c r="C11" s="85">
        <v>70600</v>
      </c>
      <c r="D11" s="118">
        <v>482</v>
      </c>
      <c r="E11" s="53">
        <v>2</v>
      </c>
      <c r="F11" s="53">
        <v>1815</v>
      </c>
      <c r="G11" s="53">
        <v>142</v>
      </c>
    </row>
    <row r="12" spans="1:18" x14ac:dyDescent="0.25">
      <c r="A12" s="35"/>
      <c r="B12" s="35" t="s">
        <v>66</v>
      </c>
      <c r="C12" s="85">
        <v>34400</v>
      </c>
      <c r="D12" s="118">
        <v>114</v>
      </c>
      <c r="E12" s="53">
        <v>1</v>
      </c>
      <c r="F12" s="53">
        <v>922</v>
      </c>
      <c r="G12" s="53">
        <v>2</v>
      </c>
    </row>
    <row r="13" spans="1:18" s="2" customFormat="1" ht="14.25" x14ac:dyDescent="0.2">
      <c r="A13" s="24">
        <v>2</v>
      </c>
      <c r="B13" s="24" t="s">
        <v>4</v>
      </c>
      <c r="C13" s="142">
        <f>ROUND(SUM(C14:C26),1)</f>
        <v>2755800</v>
      </c>
      <c r="D13" s="116">
        <f>ROUND(SUM(D14:D26),1)</f>
        <v>22677</v>
      </c>
      <c r="E13" s="56">
        <f t="shared" ref="E13:G13" si="1">ROUND(SUM(E14:E26),1)</f>
        <v>395</v>
      </c>
      <c r="F13" s="56">
        <f t="shared" si="1"/>
        <v>39883</v>
      </c>
      <c r="G13" s="56">
        <f t="shared" si="1"/>
        <v>12877</v>
      </c>
    </row>
    <row r="14" spans="1:18" s="2" customFormat="1" ht="14.25" x14ac:dyDescent="0.2">
      <c r="A14" s="1"/>
      <c r="B14" s="1" t="s">
        <v>5</v>
      </c>
      <c r="C14" s="107">
        <v>512299.99999999994</v>
      </c>
      <c r="D14" s="117">
        <v>4274</v>
      </c>
      <c r="E14" s="51">
        <v>68</v>
      </c>
      <c r="F14" s="51">
        <v>5418</v>
      </c>
      <c r="G14" s="51">
        <v>969</v>
      </c>
    </row>
    <row r="15" spans="1:18" x14ac:dyDescent="0.25">
      <c r="A15" s="35"/>
      <c r="B15" s="35" t="s">
        <v>67</v>
      </c>
      <c r="C15" s="114">
        <v>259200</v>
      </c>
      <c r="D15" s="118">
        <v>1484</v>
      </c>
      <c r="E15" s="53">
        <v>22</v>
      </c>
      <c r="F15" s="53">
        <v>3330</v>
      </c>
      <c r="G15" s="53">
        <v>1105</v>
      </c>
    </row>
    <row r="16" spans="1:18" x14ac:dyDescent="0.25">
      <c r="A16" s="35"/>
      <c r="B16" s="35" t="s">
        <v>68</v>
      </c>
      <c r="C16" s="114">
        <v>80400</v>
      </c>
      <c r="D16" s="118">
        <v>688</v>
      </c>
      <c r="E16" s="53">
        <v>8</v>
      </c>
      <c r="F16" s="53">
        <v>2324</v>
      </c>
      <c r="G16" s="53">
        <v>481</v>
      </c>
    </row>
    <row r="17" spans="1:7" x14ac:dyDescent="0.25">
      <c r="A17" s="35"/>
      <c r="B17" s="35" t="s">
        <v>69</v>
      </c>
      <c r="C17" s="114">
        <v>318900</v>
      </c>
      <c r="D17" s="118">
        <v>1606</v>
      </c>
      <c r="E17" s="53">
        <v>15</v>
      </c>
      <c r="F17" s="53">
        <v>3012</v>
      </c>
      <c r="G17" s="53">
        <v>831</v>
      </c>
    </row>
    <row r="18" spans="1:7" x14ac:dyDescent="0.25">
      <c r="A18" s="35"/>
      <c r="B18" s="35" t="s">
        <v>70</v>
      </c>
      <c r="C18" s="114">
        <v>187600</v>
      </c>
      <c r="D18" s="118">
        <v>4436</v>
      </c>
      <c r="E18" s="53">
        <v>134</v>
      </c>
      <c r="F18" s="53">
        <v>2660</v>
      </c>
      <c r="G18" s="53">
        <v>4667</v>
      </c>
    </row>
    <row r="19" spans="1:7" x14ac:dyDescent="0.25">
      <c r="A19" s="35"/>
      <c r="B19" s="35" t="s">
        <v>71</v>
      </c>
      <c r="C19" s="114">
        <v>39200</v>
      </c>
      <c r="D19" s="118">
        <v>1430</v>
      </c>
      <c r="E19" s="53">
        <v>13</v>
      </c>
      <c r="F19" s="53">
        <v>2921</v>
      </c>
      <c r="G19" s="53">
        <v>641</v>
      </c>
    </row>
    <row r="20" spans="1:7" x14ac:dyDescent="0.25">
      <c r="A20" s="35"/>
      <c r="B20" s="35" t="s">
        <v>72</v>
      </c>
      <c r="C20" s="114">
        <v>478600</v>
      </c>
      <c r="D20" s="118">
        <v>1579</v>
      </c>
      <c r="E20" s="53">
        <v>31</v>
      </c>
      <c r="F20" s="53">
        <v>4820</v>
      </c>
      <c r="G20" s="53">
        <v>569</v>
      </c>
    </row>
    <row r="21" spans="1:7" x14ac:dyDescent="0.25">
      <c r="A21" s="35"/>
      <c r="B21" s="35" t="s">
        <v>73</v>
      </c>
      <c r="C21" s="114">
        <v>48500</v>
      </c>
      <c r="D21" s="118">
        <v>1136</v>
      </c>
      <c r="E21" s="53">
        <v>17</v>
      </c>
      <c r="F21" s="53">
        <v>1854</v>
      </c>
      <c r="G21" s="53">
        <v>252</v>
      </c>
    </row>
    <row r="22" spans="1:7" x14ac:dyDescent="0.25">
      <c r="A22" s="35"/>
      <c r="B22" s="35" t="s">
        <v>74</v>
      </c>
      <c r="C22" s="114">
        <v>90500</v>
      </c>
      <c r="D22" s="118">
        <v>1482</v>
      </c>
      <c r="E22" s="53">
        <v>24</v>
      </c>
      <c r="F22" s="53">
        <v>3743</v>
      </c>
      <c r="G22" s="53">
        <v>1125</v>
      </c>
    </row>
    <row r="23" spans="1:7" x14ac:dyDescent="0.25">
      <c r="A23" s="35"/>
      <c r="B23" s="35" t="s">
        <v>75</v>
      </c>
      <c r="C23" s="114">
        <v>16900</v>
      </c>
      <c r="D23" s="118">
        <v>638</v>
      </c>
      <c r="E23" s="53">
        <v>14</v>
      </c>
      <c r="F23" s="53">
        <v>1135</v>
      </c>
      <c r="G23" s="53">
        <v>108</v>
      </c>
    </row>
    <row r="24" spans="1:7" x14ac:dyDescent="0.25">
      <c r="A24" s="35"/>
      <c r="B24" s="35" t="s">
        <v>76</v>
      </c>
      <c r="C24" s="114">
        <v>53400</v>
      </c>
      <c r="D24" s="118">
        <v>1416</v>
      </c>
      <c r="E24" s="53">
        <v>15</v>
      </c>
      <c r="F24" s="53">
        <v>2940</v>
      </c>
      <c r="G24" s="53">
        <v>802</v>
      </c>
    </row>
    <row r="25" spans="1:7" x14ac:dyDescent="0.25">
      <c r="A25" s="35"/>
      <c r="B25" s="35" t="s">
        <v>77</v>
      </c>
      <c r="C25" s="114">
        <v>593700</v>
      </c>
      <c r="D25" s="118">
        <v>1939</v>
      </c>
      <c r="E25" s="53">
        <v>19</v>
      </c>
      <c r="F25" s="53">
        <v>3913</v>
      </c>
      <c r="G25" s="53">
        <v>1088</v>
      </c>
    </row>
    <row r="26" spans="1:7" x14ac:dyDescent="0.25">
      <c r="A26" s="35"/>
      <c r="B26" s="35" t="s">
        <v>78</v>
      </c>
      <c r="C26" s="114">
        <v>76600</v>
      </c>
      <c r="D26" s="118">
        <v>569</v>
      </c>
      <c r="E26" s="53">
        <v>15</v>
      </c>
      <c r="F26" s="53">
        <v>1813</v>
      </c>
      <c r="G26" s="53">
        <v>239</v>
      </c>
    </row>
    <row r="27" spans="1:7" s="2" customFormat="1" ht="14.25" x14ac:dyDescent="0.2">
      <c r="A27" s="24">
        <v>3</v>
      </c>
      <c r="B27" s="24" t="s">
        <v>79</v>
      </c>
      <c r="C27" s="142">
        <f>ROUND(SUM(C28:C33),1)</f>
        <v>816200</v>
      </c>
      <c r="D27" s="116">
        <f>ROUND(SUM(D28:D33),1)</f>
        <v>3409</v>
      </c>
      <c r="E27" s="56">
        <f t="shared" ref="E27:G27" si="2">ROUND(SUM(E28:E33),1)</f>
        <v>114</v>
      </c>
      <c r="F27" s="56">
        <f t="shared" si="2"/>
        <v>7766</v>
      </c>
      <c r="G27" s="56">
        <f t="shared" si="2"/>
        <v>36</v>
      </c>
    </row>
    <row r="28" spans="1:7" x14ac:dyDescent="0.25">
      <c r="A28" s="35"/>
      <c r="B28" s="35" t="s">
        <v>80</v>
      </c>
      <c r="C28" s="85">
        <v>671900</v>
      </c>
      <c r="D28" s="118">
        <v>2199</v>
      </c>
      <c r="E28" s="53">
        <v>55</v>
      </c>
      <c r="F28" s="53">
        <v>2513</v>
      </c>
      <c r="G28" s="53">
        <v>27</v>
      </c>
    </row>
    <row r="29" spans="1:7" x14ac:dyDescent="0.25">
      <c r="A29" s="35"/>
      <c r="B29" s="35" t="s">
        <v>81</v>
      </c>
      <c r="C29" s="85">
        <v>38600</v>
      </c>
      <c r="D29" s="118">
        <v>131</v>
      </c>
      <c r="E29" s="53">
        <v>12</v>
      </c>
      <c r="F29" s="53">
        <v>1642</v>
      </c>
      <c r="G29" s="53">
        <v>0</v>
      </c>
    </row>
    <row r="30" spans="1:7" x14ac:dyDescent="0.25">
      <c r="A30" s="35"/>
      <c r="B30" s="35" t="s">
        <v>266</v>
      </c>
      <c r="C30" s="85">
        <v>25800</v>
      </c>
      <c r="D30" s="118">
        <v>562</v>
      </c>
      <c r="E30" s="53">
        <v>19</v>
      </c>
      <c r="F30" s="53">
        <v>801</v>
      </c>
      <c r="G30" s="53">
        <v>2</v>
      </c>
    </row>
    <row r="31" spans="1:7" x14ac:dyDescent="0.25">
      <c r="A31" s="35"/>
      <c r="B31" s="35" t="s">
        <v>82</v>
      </c>
      <c r="C31" s="85">
        <v>21200</v>
      </c>
      <c r="D31" s="118">
        <v>203</v>
      </c>
      <c r="E31" s="53">
        <v>14</v>
      </c>
      <c r="F31" s="53">
        <v>1051</v>
      </c>
      <c r="G31" s="53">
        <v>3</v>
      </c>
    </row>
    <row r="32" spans="1:7" x14ac:dyDescent="0.25">
      <c r="A32" s="35"/>
      <c r="B32" s="35" t="s">
        <v>83</v>
      </c>
      <c r="C32" s="85">
        <v>3200</v>
      </c>
      <c r="D32" s="118">
        <v>74</v>
      </c>
      <c r="E32" s="53">
        <v>5</v>
      </c>
      <c r="F32" s="53">
        <v>427</v>
      </c>
      <c r="G32" s="53">
        <v>4</v>
      </c>
    </row>
    <row r="33" spans="1:7" x14ac:dyDescent="0.25">
      <c r="A33" s="35"/>
      <c r="B33" s="35" t="s">
        <v>84</v>
      </c>
      <c r="C33" s="85">
        <v>55500</v>
      </c>
      <c r="D33" s="118">
        <v>240</v>
      </c>
      <c r="E33" s="53">
        <v>9</v>
      </c>
      <c r="F33" s="53">
        <v>1332</v>
      </c>
      <c r="G33" s="53">
        <v>0</v>
      </c>
    </row>
    <row r="34" spans="1:7" s="2" customFormat="1" ht="14.25" x14ac:dyDescent="0.2">
      <c r="A34" s="24">
        <v>4</v>
      </c>
      <c r="B34" s="24" t="s">
        <v>6</v>
      </c>
      <c r="C34" s="142">
        <f>ROUND(SUM(C35:C38),1)</f>
        <v>725900</v>
      </c>
      <c r="D34" s="116">
        <f>ROUND(SUM(D35:D38),1)</f>
        <v>3978</v>
      </c>
      <c r="E34" s="56">
        <f t="shared" ref="E34:G34" si="3">ROUND(SUM(E35:E38),1)</f>
        <v>0</v>
      </c>
      <c r="F34" s="56">
        <f t="shared" si="3"/>
        <v>9233</v>
      </c>
      <c r="G34" s="56">
        <f t="shared" si="3"/>
        <v>1</v>
      </c>
    </row>
    <row r="35" spans="1:7" s="2" customFormat="1" ht="14.25" x14ac:dyDescent="0.2">
      <c r="A35" s="1"/>
      <c r="B35" s="1" t="s">
        <v>267</v>
      </c>
      <c r="C35" s="84">
        <v>556100</v>
      </c>
      <c r="D35" s="51">
        <v>2312</v>
      </c>
      <c r="E35" s="51">
        <v>0</v>
      </c>
      <c r="F35" s="51">
        <v>3316</v>
      </c>
      <c r="G35" s="51">
        <v>0</v>
      </c>
    </row>
    <row r="36" spans="1:7" x14ac:dyDescent="0.25">
      <c r="A36" s="35"/>
      <c r="B36" s="35" t="s">
        <v>85</v>
      </c>
      <c r="C36" s="85">
        <v>21000</v>
      </c>
      <c r="D36" s="53">
        <v>343</v>
      </c>
      <c r="E36" s="53">
        <v>0</v>
      </c>
      <c r="F36" s="53">
        <v>1501</v>
      </c>
      <c r="G36" s="53">
        <v>0</v>
      </c>
    </row>
    <row r="37" spans="1:7" x14ac:dyDescent="0.25">
      <c r="A37" s="35"/>
      <c r="B37" s="35" t="s">
        <v>86</v>
      </c>
      <c r="C37" s="85">
        <v>83500</v>
      </c>
      <c r="D37" s="53">
        <v>420</v>
      </c>
      <c r="E37" s="53">
        <v>0</v>
      </c>
      <c r="F37" s="53">
        <v>1733</v>
      </c>
      <c r="G37" s="53">
        <v>0</v>
      </c>
    </row>
    <row r="38" spans="1:7" x14ac:dyDescent="0.25">
      <c r="A38" s="35"/>
      <c r="B38" s="35" t="s">
        <v>87</v>
      </c>
      <c r="C38" s="85">
        <v>65300</v>
      </c>
      <c r="D38" s="53">
        <v>903</v>
      </c>
      <c r="E38" s="53">
        <v>0</v>
      </c>
      <c r="F38" s="53">
        <v>2683</v>
      </c>
      <c r="G38" s="53">
        <v>1</v>
      </c>
    </row>
    <row r="39" spans="1:7" x14ac:dyDescent="0.25">
      <c r="A39" s="25">
        <v>5</v>
      </c>
      <c r="B39" s="24" t="s">
        <v>317</v>
      </c>
      <c r="C39" s="59">
        <v>958600</v>
      </c>
      <c r="D39" s="56">
        <v>4913</v>
      </c>
      <c r="E39" s="56">
        <v>66</v>
      </c>
      <c r="F39" s="56">
        <v>9593</v>
      </c>
      <c r="G39" s="56">
        <v>3764</v>
      </c>
    </row>
    <row r="40" spans="1:7" x14ac:dyDescent="0.25">
      <c r="A40" s="25">
        <v>6</v>
      </c>
      <c r="B40" s="24" t="s">
        <v>318</v>
      </c>
      <c r="C40" s="59">
        <v>1097100</v>
      </c>
      <c r="D40" s="56">
        <v>4514</v>
      </c>
      <c r="E40" s="56">
        <v>26</v>
      </c>
      <c r="F40" s="56">
        <v>9006</v>
      </c>
      <c r="G40" s="56">
        <v>3247</v>
      </c>
    </row>
    <row r="41" spans="1:7" s="2" customFormat="1" ht="14.25" x14ac:dyDescent="0.2">
      <c r="A41" s="24">
        <v>7</v>
      </c>
      <c r="B41" s="24" t="s">
        <v>7</v>
      </c>
      <c r="C41" s="142">
        <f>ROUND(SUM(C42:C47),1)</f>
        <v>954200</v>
      </c>
      <c r="D41" s="116">
        <f>ROUND(SUM(D42:D47),1)</f>
        <v>3390</v>
      </c>
      <c r="E41" s="56">
        <f t="shared" ref="E41:G41" si="4">ROUND(SUM(E42:E47),1)</f>
        <v>1</v>
      </c>
      <c r="F41" s="56">
        <f t="shared" si="4"/>
        <v>4002</v>
      </c>
      <c r="G41" s="56">
        <f t="shared" si="4"/>
        <v>2866</v>
      </c>
    </row>
    <row r="42" spans="1:7" s="2" customFormat="1" ht="14.25" x14ac:dyDescent="0.2">
      <c r="A42" s="1"/>
      <c r="B42" s="1" t="s">
        <v>8</v>
      </c>
      <c r="C42" s="84">
        <v>390300</v>
      </c>
      <c r="D42" s="117">
        <v>1699</v>
      </c>
      <c r="E42" s="51">
        <v>1</v>
      </c>
      <c r="F42" s="51">
        <v>1124</v>
      </c>
      <c r="G42" s="51">
        <v>759</v>
      </c>
    </row>
    <row r="43" spans="1:7" x14ac:dyDescent="0.25">
      <c r="A43" s="35"/>
      <c r="B43" s="35" t="s">
        <v>89</v>
      </c>
      <c r="C43" s="85">
        <v>43900</v>
      </c>
      <c r="D43" s="118">
        <v>409</v>
      </c>
      <c r="E43" s="53"/>
      <c r="F43" s="53">
        <v>1181</v>
      </c>
      <c r="G43" s="53">
        <v>553</v>
      </c>
    </row>
    <row r="44" spans="1:7" x14ac:dyDescent="0.25">
      <c r="A44" s="35"/>
      <c r="B44" s="35" t="s">
        <v>90</v>
      </c>
      <c r="C44" s="85">
        <v>282400</v>
      </c>
      <c r="D44" s="118">
        <v>320</v>
      </c>
      <c r="E44" s="53"/>
      <c r="F44" s="53">
        <v>55</v>
      </c>
      <c r="G44" s="53">
        <v>107</v>
      </c>
    </row>
    <row r="45" spans="1:7" x14ac:dyDescent="0.25">
      <c r="A45" s="35"/>
      <c r="B45" s="35" t="s">
        <v>91</v>
      </c>
      <c r="C45" s="85">
        <v>32400</v>
      </c>
      <c r="D45" s="118">
        <v>422</v>
      </c>
      <c r="E45" s="53"/>
      <c r="F45" s="53">
        <v>1015</v>
      </c>
      <c r="G45" s="53">
        <v>674</v>
      </c>
    </row>
    <row r="46" spans="1:7" x14ac:dyDescent="0.25">
      <c r="A46" s="35"/>
      <c r="B46" s="35" t="s">
        <v>92</v>
      </c>
      <c r="C46" s="85">
        <v>188000</v>
      </c>
      <c r="D46" s="118">
        <v>502</v>
      </c>
      <c r="E46" s="53"/>
      <c r="F46" s="53">
        <v>278</v>
      </c>
      <c r="G46" s="53">
        <v>590</v>
      </c>
    </row>
    <row r="47" spans="1:7" x14ac:dyDescent="0.25">
      <c r="A47" s="35"/>
      <c r="B47" s="35" t="s">
        <v>93</v>
      </c>
      <c r="C47" s="85">
        <v>17200</v>
      </c>
      <c r="D47" s="118">
        <v>38</v>
      </c>
      <c r="E47" s="53"/>
      <c r="F47" s="53">
        <v>349</v>
      </c>
      <c r="G47" s="53">
        <v>183</v>
      </c>
    </row>
    <row r="48" spans="1:7" s="2" customFormat="1" ht="14.25" x14ac:dyDescent="0.2">
      <c r="A48" s="24">
        <v>8</v>
      </c>
      <c r="B48" s="24" t="s">
        <v>9</v>
      </c>
      <c r="C48" s="142">
        <f>ROUND(SUM(C49:C54),1)</f>
        <v>806500</v>
      </c>
      <c r="D48" s="116">
        <f>ROUND(SUM(D49:D54),1)</f>
        <v>5664</v>
      </c>
      <c r="E48" s="56">
        <f t="shared" ref="E48:G48" si="5">ROUND(SUM(E49:E54),1)</f>
        <v>5</v>
      </c>
      <c r="F48" s="56">
        <f t="shared" si="5"/>
        <v>16228</v>
      </c>
      <c r="G48" s="56">
        <f t="shared" si="5"/>
        <v>19</v>
      </c>
    </row>
    <row r="49" spans="1:7" s="2" customFormat="1" ht="14.25" x14ac:dyDescent="0.2">
      <c r="A49" s="1"/>
      <c r="B49" s="1" t="s">
        <v>270</v>
      </c>
      <c r="C49" s="107">
        <v>516825</v>
      </c>
      <c r="D49" s="119">
        <v>2262</v>
      </c>
      <c r="E49" s="120">
        <v>2</v>
      </c>
      <c r="F49" s="120">
        <v>3654</v>
      </c>
      <c r="G49" s="120">
        <v>3</v>
      </c>
    </row>
    <row r="50" spans="1:7" x14ac:dyDescent="0.25">
      <c r="A50" s="35"/>
      <c r="B50" s="35" t="s">
        <v>94</v>
      </c>
      <c r="C50" s="85">
        <v>97951</v>
      </c>
      <c r="D50" s="121">
        <v>1121</v>
      </c>
      <c r="E50" s="122">
        <v>1</v>
      </c>
      <c r="F50" s="122">
        <v>3018</v>
      </c>
      <c r="G50" s="122">
        <v>1</v>
      </c>
    </row>
    <row r="51" spans="1:7" x14ac:dyDescent="0.25">
      <c r="A51" s="35"/>
      <c r="B51" s="35" t="s">
        <v>95</v>
      </c>
      <c r="C51" s="85">
        <v>45987</v>
      </c>
      <c r="D51" s="121">
        <v>436</v>
      </c>
      <c r="E51" s="122">
        <v>0</v>
      </c>
      <c r="F51" s="122">
        <v>2512</v>
      </c>
      <c r="G51" s="122">
        <v>7</v>
      </c>
    </row>
    <row r="52" spans="1:7" x14ac:dyDescent="0.25">
      <c r="A52" s="35"/>
      <c r="B52" s="35" t="s">
        <v>96</v>
      </c>
      <c r="C52" s="85">
        <v>55071</v>
      </c>
      <c r="D52" s="121">
        <v>793</v>
      </c>
      <c r="E52" s="122">
        <v>0</v>
      </c>
      <c r="F52" s="122">
        <v>3833</v>
      </c>
      <c r="G52" s="122">
        <v>6</v>
      </c>
    </row>
    <row r="53" spans="1:7" x14ac:dyDescent="0.25">
      <c r="A53" s="35"/>
      <c r="B53" s="35" t="s">
        <v>97</v>
      </c>
      <c r="C53" s="85">
        <v>64465</v>
      </c>
      <c r="D53" s="121">
        <v>797</v>
      </c>
      <c r="E53" s="122">
        <v>2</v>
      </c>
      <c r="F53" s="122">
        <v>2131</v>
      </c>
      <c r="G53" s="122">
        <v>2</v>
      </c>
    </row>
    <row r="54" spans="1:7" x14ac:dyDescent="0.25">
      <c r="A54" s="35"/>
      <c r="B54" s="35" t="s">
        <v>98</v>
      </c>
      <c r="C54" s="113">
        <v>26201</v>
      </c>
      <c r="D54" s="121">
        <v>255</v>
      </c>
      <c r="E54" s="122"/>
      <c r="F54" s="122">
        <v>1080</v>
      </c>
      <c r="G54" s="122">
        <v>0</v>
      </c>
    </row>
    <row r="55" spans="1:7" s="2" customFormat="1" ht="14.25" x14ac:dyDescent="0.2">
      <c r="A55" s="24">
        <v>9</v>
      </c>
      <c r="B55" s="24" t="s">
        <v>10</v>
      </c>
      <c r="C55" s="142">
        <f>ROUND(SUM(C56:C64),1)</f>
        <v>860100</v>
      </c>
      <c r="D55" s="116">
        <f>ROUND(SUM(D56:D64),1)</f>
        <v>5190</v>
      </c>
      <c r="E55" s="56">
        <f t="shared" ref="E55:G55" si="6">ROUND(SUM(E56:E64),1)</f>
        <v>2</v>
      </c>
      <c r="F55" s="56">
        <f t="shared" si="6"/>
        <v>8883</v>
      </c>
      <c r="G55" s="56">
        <f t="shared" si="6"/>
        <v>1701</v>
      </c>
    </row>
    <row r="56" spans="1:7" s="2" customFormat="1" ht="14.25" x14ac:dyDescent="0.2">
      <c r="A56" s="1"/>
      <c r="B56" s="1" t="s">
        <v>11</v>
      </c>
      <c r="C56" s="107">
        <v>643700</v>
      </c>
      <c r="D56" s="117">
        <v>3929</v>
      </c>
      <c r="E56" s="51">
        <v>2</v>
      </c>
      <c r="F56" s="51">
        <v>4752</v>
      </c>
      <c r="G56" s="51">
        <v>555</v>
      </c>
    </row>
    <row r="57" spans="1:7" s="2" customFormat="1" ht="14.25" x14ac:dyDescent="0.2">
      <c r="A57" s="1"/>
      <c r="B57" s="1" t="s">
        <v>12</v>
      </c>
      <c r="C57" s="84">
        <v>46100</v>
      </c>
      <c r="D57" s="117">
        <v>511</v>
      </c>
      <c r="E57" s="51">
        <v>0</v>
      </c>
      <c r="F57" s="51">
        <v>659</v>
      </c>
      <c r="G57" s="51">
        <v>274</v>
      </c>
    </row>
    <row r="58" spans="1:7" x14ac:dyDescent="0.25">
      <c r="A58" s="35"/>
      <c r="B58" s="35" t="s">
        <v>99</v>
      </c>
      <c r="C58" s="85">
        <v>23500</v>
      </c>
      <c r="D58" s="118">
        <v>179</v>
      </c>
      <c r="E58" s="53"/>
      <c r="F58" s="53">
        <v>629</v>
      </c>
      <c r="G58" s="53">
        <v>278</v>
      </c>
    </row>
    <row r="59" spans="1:7" x14ac:dyDescent="0.25">
      <c r="A59" s="35"/>
      <c r="B59" s="35" t="s">
        <v>100</v>
      </c>
      <c r="C59" s="85">
        <v>28900</v>
      </c>
      <c r="D59" s="118">
        <v>268</v>
      </c>
      <c r="E59" s="53"/>
      <c r="F59" s="53">
        <v>586</v>
      </c>
      <c r="G59" s="53">
        <v>6</v>
      </c>
    </row>
    <row r="60" spans="1:7" x14ac:dyDescent="0.25">
      <c r="A60" s="35"/>
      <c r="B60" s="35" t="s">
        <v>101</v>
      </c>
      <c r="C60" s="85">
        <v>59200</v>
      </c>
      <c r="D60" s="118">
        <v>144</v>
      </c>
      <c r="E60" s="53"/>
      <c r="F60" s="53">
        <v>1193</v>
      </c>
      <c r="G60" s="53">
        <v>157</v>
      </c>
    </row>
    <row r="61" spans="1:7" x14ac:dyDescent="0.25">
      <c r="A61" s="35"/>
      <c r="B61" s="35" t="s">
        <v>102</v>
      </c>
      <c r="C61" s="85">
        <v>16700</v>
      </c>
      <c r="D61" s="118">
        <v>46</v>
      </c>
      <c r="E61" s="53"/>
      <c r="F61" s="53">
        <v>282</v>
      </c>
      <c r="G61" s="53">
        <v>136</v>
      </c>
    </row>
    <row r="62" spans="1:7" x14ac:dyDescent="0.25">
      <c r="A62" s="35"/>
      <c r="B62" s="35" t="s">
        <v>103</v>
      </c>
      <c r="C62" s="85">
        <v>14500</v>
      </c>
      <c r="D62" s="118">
        <v>14</v>
      </c>
      <c r="E62" s="53"/>
      <c r="F62" s="53">
        <v>186</v>
      </c>
      <c r="G62" s="53">
        <v>76</v>
      </c>
    </row>
    <row r="63" spans="1:7" x14ac:dyDescent="0.25">
      <c r="A63" s="35"/>
      <c r="B63" s="35" t="s">
        <v>104</v>
      </c>
      <c r="C63" s="85">
        <v>16800</v>
      </c>
      <c r="D63" s="118">
        <v>63</v>
      </c>
      <c r="E63" s="53"/>
      <c r="F63" s="53">
        <v>248</v>
      </c>
      <c r="G63" s="53">
        <v>147</v>
      </c>
    </row>
    <row r="64" spans="1:7" x14ac:dyDescent="0.25">
      <c r="A64" s="35"/>
      <c r="B64" s="35" t="s">
        <v>105</v>
      </c>
      <c r="C64" s="113">
        <v>10700</v>
      </c>
      <c r="D64" s="118">
        <v>36</v>
      </c>
      <c r="E64" s="53"/>
      <c r="F64" s="53">
        <v>348</v>
      </c>
      <c r="G64" s="53">
        <v>72</v>
      </c>
    </row>
    <row r="65" spans="1:7" s="2" customFormat="1" ht="14.25" x14ac:dyDescent="0.2">
      <c r="A65" s="24">
        <v>10</v>
      </c>
      <c r="B65" s="24" t="s">
        <v>13</v>
      </c>
      <c r="C65" s="142">
        <f>ROUND(SUM(C66:C74),1)</f>
        <v>852100</v>
      </c>
      <c r="D65" s="116">
        <f>ROUND(SUM(D66:D74),1)</f>
        <v>4577</v>
      </c>
      <c r="E65" s="56">
        <f t="shared" ref="E65:G65" si="7">ROUND(SUM(E66:E74),1)</f>
        <v>11</v>
      </c>
      <c r="F65" s="56">
        <f t="shared" si="7"/>
        <v>13031</v>
      </c>
      <c r="G65" s="56">
        <f t="shared" si="7"/>
        <v>10800</v>
      </c>
    </row>
    <row r="66" spans="1:7" s="2" customFormat="1" ht="14.25" x14ac:dyDescent="0.2">
      <c r="A66" s="1"/>
      <c r="B66" s="1" t="s">
        <v>14</v>
      </c>
      <c r="C66" s="84">
        <v>686700</v>
      </c>
      <c r="D66" s="117">
        <v>2688</v>
      </c>
      <c r="E66" s="51">
        <v>9</v>
      </c>
      <c r="F66" s="51">
        <v>4874</v>
      </c>
      <c r="G66" s="51">
        <v>2406</v>
      </c>
    </row>
    <row r="67" spans="1:7" x14ac:dyDescent="0.25">
      <c r="A67" s="35"/>
      <c r="B67" s="35" t="s">
        <v>106</v>
      </c>
      <c r="C67" s="85">
        <v>18500</v>
      </c>
      <c r="D67" s="118">
        <v>273</v>
      </c>
      <c r="E67" s="53">
        <v>1</v>
      </c>
      <c r="F67" s="53">
        <v>1379</v>
      </c>
      <c r="G67" s="53">
        <v>1806</v>
      </c>
    </row>
    <row r="68" spans="1:7" x14ac:dyDescent="0.25">
      <c r="A68" s="35"/>
      <c r="B68" s="35" t="s">
        <v>107</v>
      </c>
      <c r="C68" s="85">
        <v>4800</v>
      </c>
      <c r="D68" s="118">
        <v>137</v>
      </c>
      <c r="E68" s="53">
        <v>0</v>
      </c>
      <c r="F68" s="53">
        <v>709</v>
      </c>
      <c r="G68" s="53">
        <v>0</v>
      </c>
    </row>
    <row r="69" spans="1:7" x14ac:dyDescent="0.25">
      <c r="A69" s="35"/>
      <c r="B69" s="35" t="s">
        <v>108</v>
      </c>
      <c r="C69" s="85">
        <v>11800</v>
      </c>
      <c r="D69" s="118">
        <v>217</v>
      </c>
      <c r="E69" s="53">
        <v>1</v>
      </c>
      <c r="F69" s="53">
        <v>1081</v>
      </c>
      <c r="G69" s="53">
        <v>358</v>
      </c>
    </row>
    <row r="70" spans="1:7" x14ac:dyDescent="0.25">
      <c r="A70" s="35"/>
      <c r="B70" s="35" t="s">
        <v>109</v>
      </c>
      <c r="C70" s="85">
        <v>35800</v>
      </c>
      <c r="D70" s="118">
        <v>381</v>
      </c>
      <c r="E70" s="53">
        <v>0</v>
      </c>
      <c r="F70" s="53">
        <v>947</v>
      </c>
      <c r="G70" s="53">
        <v>296</v>
      </c>
    </row>
    <row r="71" spans="1:7" x14ac:dyDescent="0.25">
      <c r="A71" s="35"/>
      <c r="B71" s="35" t="s">
        <v>110</v>
      </c>
      <c r="C71" s="85">
        <v>16100.000000000002</v>
      </c>
      <c r="D71" s="118">
        <v>114</v>
      </c>
      <c r="E71" s="53">
        <v>0</v>
      </c>
      <c r="F71" s="53">
        <v>714</v>
      </c>
      <c r="G71" s="53">
        <v>559</v>
      </c>
    </row>
    <row r="72" spans="1:7" x14ac:dyDescent="0.25">
      <c r="A72" s="35"/>
      <c r="B72" s="35" t="s">
        <v>111</v>
      </c>
      <c r="C72" s="85">
        <v>52100</v>
      </c>
      <c r="D72" s="118">
        <v>541</v>
      </c>
      <c r="E72" s="53">
        <v>0</v>
      </c>
      <c r="F72" s="53">
        <v>2217</v>
      </c>
      <c r="G72" s="53">
        <v>4113</v>
      </c>
    </row>
    <row r="73" spans="1:7" x14ac:dyDescent="0.25">
      <c r="A73" s="35"/>
      <c r="B73" s="35" t="s">
        <v>271</v>
      </c>
      <c r="C73" s="85">
        <v>13800</v>
      </c>
      <c r="D73" s="118">
        <v>175</v>
      </c>
      <c r="E73" s="53">
        <v>0</v>
      </c>
      <c r="F73" s="53">
        <v>769</v>
      </c>
      <c r="G73" s="53">
        <v>1036</v>
      </c>
    </row>
    <row r="74" spans="1:7" x14ac:dyDescent="0.25">
      <c r="A74" s="35"/>
      <c r="B74" s="35" t="s">
        <v>112</v>
      </c>
      <c r="C74" s="85">
        <v>12500</v>
      </c>
      <c r="D74" s="118">
        <v>51</v>
      </c>
      <c r="E74" s="53">
        <v>0</v>
      </c>
      <c r="F74" s="53">
        <v>341</v>
      </c>
      <c r="G74" s="53">
        <v>226</v>
      </c>
    </row>
    <row r="75" spans="1:7" x14ac:dyDescent="0.25">
      <c r="A75" s="25">
        <v>11</v>
      </c>
      <c r="B75" s="24" t="s">
        <v>281</v>
      </c>
      <c r="C75" s="59">
        <v>1033500</v>
      </c>
      <c r="D75" s="56">
        <v>6720</v>
      </c>
      <c r="E75" s="56">
        <v>1</v>
      </c>
      <c r="F75" s="56">
        <v>15233</v>
      </c>
      <c r="G75" s="56">
        <v>903</v>
      </c>
    </row>
    <row r="76" spans="1:7" s="2" customFormat="1" ht="14.25" x14ac:dyDescent="0.2">
      <c r="A76" s="24">
        <v>12</v>
      </c>
      <c r="B76" s="24" t="s">
        <v>16</v>
      </c>
      <c r="C76" s="142">
        <f>ROUND(SUM(C77:C87),1)</f>
        <v>1115700</v>
      </c>
      <c r="D76" s="116">
        <f>ROUND(SUM(D77:D87),1)</f>
        <v>6770</v>
      </c>
      <c r="E76" s="56">
        <f t="shared" ref="E76:G76" si="8">ROUND(SUM(E77:E87),1)</f>
        <v>1</v>
      </c>
      <c r="F76" s="56">
        <f t="shared" si="8"/>
        <v>10938</v>
      </c>
      <c r="G76" s="56">
        <f t="shared" si="8"/>
        <v>8698</v>
      </c>
    </row>
    <row r="77" spans="1:7" s="2" customFormat="1" ht="14.25" x14ac:dyDescent="0.2">
      <c r="A77" s="1"/>
      <c r="B77" s="1" t="s">
        <v>17</v>
      </c>
      <c r="C77" s="107">
        <v>835261.41</v>
      </c>
      <c r="D77" s="123">
        <v>4042</v>
      </c>
      <c r="E77" s="124">
        <v>1</v>
      </c>
      <c r="F77" s="124">
        <v>3530</v>
      </c>
      <c r="G77" s="124">
        <v>3017</v>
      </c>
    </row>
    <row r="78" spans="1:7" x14ac:dyDescent="0.25">
      <c r="A78" s="35"/>
      <c r="B78" s="35" t="s">
        <v>113</v>
      </c>
      <c r="C78" s="85">
        <v>23624.41</v>
      </c>
      <c r="D78" s="118">
        <v>251</v>
      </c>
      <c r="E78" s="53"/>
      <c r="F78" s="53">
        <v>923</v>
      </c>
      <c r="G78" s="53">
        <v>386</v>
      </c>
    </row>
    <row r="79" spans="1:7" x14ac:dyDescent="0.25">
      <c r="A79" s="35"/>
      <c r="B79" s="35" t="s">
        <v>89</v>
      </c>
      <c r="C79" s="85">
        <v>57959.93</v>
      </c>
      <c r="D79" s="118">
        <v>822</v>
      </c>
      <c r="E79" s="53"/>
      <c r="F79" s="53">
        <v>1512</v>
      </c>
      <c r="G79" s="53">
        <v>1171</v>
      </c>
    </row>
    <row r="80" spans="1:7" x14ac:dyDescent="0.25">
      <c r="A80" s="35"/>
      <c r="B80" s="35" t="s">
        <v>114</v>
      </c>
      <c r="C80" s="85">
        <v>54998.67</v>
      </c>
      <c r="D80" s="118">
        <v>420</v>
      </c>
      <c r="E80" s="53"/>
      <c r="F80" s="53">
        <v>1094</v>
      </c>
      <c r="G80" s="53">
        <v>1080</v>
      </c>
    </row>
    <row r="81" spans="1:7" x14ac:dyDescent="0.25">
      <c r="A81" s="35"/>
      <c r="B81" s="35" t="s">
        <v>115</v>
      </c>
      <c r="C81" s="85">
        <v>57585.08</v>
      </c>
      <c r="D81" s="118">
        <v>243</v>
      </c>
      <c r="E81" s="53"/>
      <c r="F81" s="53">
        <v>633</v>
      </c>
      <c r="G81" s="53">
        <v>1598</v>
      </c>
    </row>
    <row r="82" spans="1:7" x14ac:dyDescent="0.25">
      <c r="A82" s="35"/>
      <c r="B82" s="35" t="s">
        <v>116</v>
      </c>
      <c r="C82" s="85">
        <v>25611.07</v>
      </c>
      <c r="D82" s="118">
        <v>391</v>
      </c>
      <c r="E82" s="53"/>
      <c r="F82" s="53">
        <v>854</v>
      </c>
      <c r="G82" s="53">
        <v>546</v>
      </c>
    </row>
    <row r="83" spans="1:7" x14ac:dyDescent="0.25">
      <c r="A83" s="35"/>
      <c r="B83" s="35" t="s">
        <v>117</v>
      </c>
      <c r="C83" s="85">
        <v>12219.85</v>
      </c>
      <c r="D83" s="118">
        <v>35</v>
      </c>
      <c r="E83" s="53"/>
      <c r="F83" s="53">
        <v>124</v>
      </c>
      <c r="G83" s="53">
        <v>262</v>
      </c>
    </row>
    <row r="84" spans="1:7" x14ac:dyDescent="0.25">
      <c r="A84" s="35"/>
      <c r="B84" s="35" t="s">
        <v>118</v>
      </c>
      <c r="C84" s="85">
        <v>9746.5</v>
      </c>
      <c r="D84" s="118">
        <v>276</v>
      </c>
      <c r="E84" s="53"/>
      <c r="F84" s="53">
        <v>1052</v>
      </c>
      <c r="G84" s="53">
        <v>91</v>
      </c>
    </row>
    <row r="85" spans="1:7" x14ac:dyDescent="0.25">
      <c r="A85" s="35"/>
      <c r="B85" s="35" t="s">
        <v>119</v>
      </c>
      <c r="C85" s="85">
        <v>12903.93</v>
      </c>
      <c r="D85" s="118">
        <v>102</v>
      </c>
      <c r="E85" s="53"/>
      <c r="F85" s="53">
        <v>535</v>
      </c>
      <c r="G85" s="53">
        <v>172</v>
      </c>
    </row>
    <row r="86" spans="1:7" x14ac:dyDescent="0.25">
      <c r="A86" s="35"/>
      <c r="B86" s="35" t="s">
        <v>120</v>
      </c>
      <c r="C86" s="85">
        <v>6559.73</v>
      </c>
      <c r="D86" s="118">
        <v>16</v>
      </c>
      <c r="E86" s="53"/>
      <c r="F86" s="53">
        <v>148</v>
      </c>
      <c r="G86" s="53">
        <v>297</v>
      </c>
    </row>
    <row r="87" spans="1:7" x14ac:dyDescent="0.25">
      <c r="A87" s="35"/>
      <c r="B87" s="35" t="s">
        <v>121</v>
      </c>
      <c r="C87" s="113">
        <v>19229.39</v>
      </c>
      <c r="D87" s="118">
        <v>172</v>
      </c>
      <c r="E87" s="53"/>
      <c r="F87" s="53">
        <v>533</v>
      </c>
      <c r="G87" s="53">
        <v>78</v>
      </c>
    </row>
    <row r="88" spans="1:7" s="2" customFormat="1" ht="14.25" x14ac:dyDescent="0.2">
      <c r="A88" s="24">
        <v>13</v>
      </c>
      <c r="B88" s="24" t="s">
        <v>122</v>
      </c>
      <c r="C88" s="142">
        <f>ROUND(SUM(C89:C94),1)</f>
        <v>730300</v>
      </c>
      <c r="D88" s="116">
        <f>ROUND(SUM(D89:D94),1)</f>
        <v>2089</v>
      </c>
      <c r="E88" s="56">
        <f t="shared" ref="E88:G88" si="9">ROUND(SUM(E89:E94),1)</f>
        <v>18</v>
      </c>
      <c r="F88" s="56">
        <f t="shared" si="9"/>
        <v>11423</v>
      </c>
      <c r="G88" s="56">
        <f t="shared" si="9"/>
        <v>5890</v>
      </c>
    </row>
    <row r="89" spans="1:7" x14ac:dyDescent="0.25">
      <c r="A89" s="35"/>
      <c r="B89" s="35" t="s">
        <v>123</v>
      </c>
      <c r="C89" s="85">
        <v>30700</v>
      </c>
      <c r="D89" s="121">
        <v>171</v>
      </c>
      <c r="E89" s="122">
        <v>0</v>
      </c>
      <c r="F89" s="122">
        <v>1814</v>
      </c>
      <c r="G89" s="122">
        <v>1978</v>
      </c>
    </row>
    <row r="90" spans="1:7" x14ac:dyDescent="0.25">
      <c r="A90" s="35"/>
      <c r="B90" s="35" t="s">
        <v>124</v>
      </c>
      <c r="C90" s="85">
        <v>21300</v>
      </c>
      <c r="D90" s="121">
        <v>90</v>
      </c>
      <c r="E90" s="122">
        <v>0</v>
      </c>
      <c r="F90" s="122">
        <v>1275</v>
      </c>
      <c r="G90" s="122">
        <v>481</v>
      </c>
    </row>
    <row r="91" spans="1:7" x14ac:dyDescent="0.25">
      <c r="A91" s="35"/>
      <c r="B91" s="35" t="s">
        <v>125</v>
      </c>
      <c r="C91" s="85">
        <v>445500</v>
      </c>
      <c r="D91" s="121">
        <v>1417</v>
      </c>
      <c r="E91" s="122">
        <v>14</v>
      </c>
      <c r="F91" s="122">
        <v>3317</v>
      </c>
      <c r="G91" s="122">
        <v>2066</v>
      </c>
    </row>
    <row r="92" spans="1:7" x14ac:dyDescent="0.25">
      <c r="A92" s="35"/>
      <c r="B92" s="35" t="s">
        <v>126</v>
      </c>
      <c r="C92" s="85">
        <v>22600</v>
      </c>
      <c r="D92" s="121">
        <v>74</v>
      </c>
      <c r="E92" s="122">
        <v>1</v>
      </c>
      <c r="F92" s="122">
        <v>1185</v>
      </c>
      <c r="G92" s="122">
        <v>401</v>
      </c>
    </row>
    <row r="93" spans="1:7" x14ac:dyDescent="0.25">
      <c r="A93" s="35"/>
      <c r="B93" s="35" t="s">
        <v>127</v>
      </c>
      <c r="C93" s="85">
        <v>73000</v>
      </c>
      <c r="D93" s="118">
        <v>106</v>
      </c>
      <c r="E93" s="53">
        <v>1</v>
      </c>
      <c r="F93" s="53">
        <v>2069</v>
      </c>
      <c r="G93" s="53">
        <v>573</v>
      </c>
    </row>
    <row r="94" spans="1:7" x14ac:dyDescent="0.25">
      <c r="A94" s="35"/>
      <c r="B94" s="35" t="s">
        <v>128</v>
      </c>
      <c r="C94" s="85">
        <v>137200</v>
      </c>
      <c r="D94" s="118">
        <v>231</v>
      </c>
      <c r="E94" s="53">
        <v>2</v>
      </c>
      <c r="F94" s="53">
        <v>1763</v>
      </c>
      <c r="G94" s="53">
        <v>391</v>
      </c>
    </row>
    <row r="95" spans="1:7" s="2" customFormat="1" ht="14.25" x14ac:dyDescent="0.2">
      <c r="A95" s="24">
        <v>14</v>
      </c>
      <c r="B95" s="24" t="s">
        <v>18</v>
      </c>
      <c r="C95" s="142">
        <f>ROUND(SUM(C96:C106),1)</f>
        <v>6019200</v>
      </c>
      <c r="D95" s="116">
        <f>ROUND(SUM(D96:D106),1)</f>
        <v>17372</v>
      </c>
      <c r="E95" s="56">
        <f t="shared" ref="E95:G95" si="10">ROUND(SUM(E96:E106),1)</f>
        <v>1</v>
      </c>
      <c r="F95" s="56">
        <f t="shared" si="10"/>
        <v>21937</v>
      </c>
      <c r="G95" s="56">
        <f t="shared" si="10"/>
        <v>3430</v>
      </c>
    </row>
    <row r="96" spans="1:7" s="2" customFormat="1" ht="14.25" x14ac:dyDescent="0.2">
      <c r="A96" s="1"/>
      <c r="B96" s="1" t="s">
        <v>19</v>
      </c>
      <c r="C96" s="84">
        <v>1251300</v>
      </c>
      <c r="D96" s="125">
        <v>3076</v>
      </c>
      <c r="E96" s="51"/>
      <c r="F96" s="89">
        <v>6196</v>
      </c>
      <c r="G96" s="89">
        <v>592</v>
      </c>
    </row>
    <row r="97" spans="1:8" s="2" customFormat="1" ht="14.25" x14ac:dyDescent="0.2">
      <c r="A97" s="1"/>
      <c r="B97" s="1" t="s">
        <v>20</v>
      </c>
      <c r="C97" s="84">
        <v>296900</v>
      </c>
      <c r="D97" s="125">
        <v>2723</v>
      </c>
      <c r="E97" s="51"/>
      <c r="F97" s="89">
        <v>1931</v>
      </c>
      <c r="G97" s="89">
        <v>0</v>
      </c>
    </row>
    <row r="98" spans="1:8" s="2" customFormat="1" ht="14.25" x14ac:dyDescent="0.2">
      <c r="A98" s="1"/>
      <c r="B98" s="1" t="s">
        <v>21</v>
      </c>
      <c r="C98" s="84">
        <v>279100</v>
      </c>
      <c r="D98" s="125">
        <v>1908</v>
      </c>
      <c r="E98" s="51">
        <v>1</v>
      </c>
      <c r="F98" s="89">
        <v>2888</v>
      </c>
      <c r="G98" s="89">
        <v>1389</v>
      </c>
    </row>
    <row r="99" spans="1:8" s="2" customFormat="1" ht="14.25" x14ac:dyDescent="0.2">
      <c r="A99" s="1"/>
      <c r="B99" s="1" t="s">
        <v>22</v>
      </c>
      <c r="C99" s="84">
        <v>272300</v>
      </c>
      <c r="D99" s="125">
        <v>387</v>
      </c>
      <c r="E99" s="51"/>
      <c r="F99" s="89">
        <v>212</v>
      </c>
      <c r="G99" s="89">
        <v>521</v>
      </c>
    </row>
    <row r="100" spans="1:8" s="2" customFormat="1" ht="14.25" x14ac:dyDescent="0.2">
      <c r="A100" s="1"/>
      <c r="B100" s="1" t="s">
        <v>23</v>
      </c>
      <c r="C100" s="84">
        <v>69600</v>
      </c>
      <c r="D100" s="125">
        <v>243</v>
      </c>
      <c r="E100" s="51"/>
      <c r="F100" s="89">
        <v>377</v>
      </c>
      <c r="G100" s="89">
        <v>196</v>
      </c>
    </row>
    <row r="101" spans="1:8" s="2" customFormat="1" ht="14.25" x14ac:dyDescent="0.2">
      <c r="A101" s="1"/>
      <c r="B101" s="1" t="s">
        <v>24</v>
      </c>
      <c r="C101" s="84">
        <v>280300</v>
      </c>
      <c r="D101" s="125">
        <v>325</v>
      </c>
      <c r="E101" s="51"/>
      <c r="F101" s="89">
        <v>72</v>
      </c>
      <c r="G101" s="89">
        <v>194</v>
      </c>
    </row>
    <row r="102" spans="1:8" s="2" customFormat="1" ht="14.25" x14ac:dyDescent="0.2">
      <c r="A102" s="1"/>
      <c r="B102" s="1" t="s">
        <v>25</v>
      </c>
      <c r="C102" s="84">
        <v>455900</v>
      </c>
      <c r="D102" s="125">
        <v>151</v>
      </c>
      <c r="E102" s="51"/>
      <c r="F102" s="89">
        <v>307</v>
      </c>
      <c r="G102" s="89"/>
    </row>
    <row r="103" spans="1:8" x14ac:dyDescent="0.25">
      <c r="A103" s="35"/>
      <c r="B103" s="35" t="s">
        <v>130</v>
      </c>
      <c r="C103" s="85">
        <v>296800</v>
      </c>
      <c r="D103" s="126">
        <v>3290</v>
      </c>
      <c r="E103" s="53"/>
      <c r="F103" s="58">
        <v>4502</v>
      </c>
      <c r="G103" s="58"/>
    </row>
    <row r="104" spans="1:8" x14ac:dyDescent="0.25">
      <c r="A104" s="35"/>
      <c r="B104" s="35" t="s">
        <v>131</v>
      </c>
      <c r="C104" s="85">
        <v>269300</v>
      </c>
      <c r="D104" s="126">
        <v>1586</v>
      </c>
      <c r="E104" s="53"/>
      <c r="F104" s="58">
        <v>3969</v>
      </c>
      <c r="G104" s="58">
        <v>390</v>
      </c>
    </row>
    <row r="105" spans="1:8" x14ac:dyDescent="0.25">
      <c r="A105" s="35"/>
      <c r="B105" s="35" t="s">
        <v>132</v>
      </c>
      <c r="C105" s="85">
        <v>2537800</v>
      </c>
      <c r="D105" s="126">
        <v>1978</v>
      </c>
      <c r="E105" s="53"/>
      <c r="F105" s="58">
        <v>442</v>
      </c>
      <c r="G105" s="58">
        <v>23</v>
      </c>
    </row>
    <row r="106" spans="1:8" x14ac:dyDescent="0.25">
      <c r="A106" s="35"/>
      <c r="B106" s="35" t="s">
        <v>129</v>
      </c>
      <c r="C106" s="85">
        <v>9900</v>
      </c>
      <c r="D106" s="126">
        <v>1705</v>
      </c>
      <c r="E106" s="53"/>
      <c r="F106" s="58">
        <v>1041</v>
      </c>
      <c r="G106" s="58">
        <v>125</v>
      </c>
    </row>
    <row r="107" spans="1:8" s="2" customFormat="1" ht="14.25" x14ac:dyDescent="0.2">
      <c r="A107" s="24">
        <v>15</v>
      </c>
      <c r="B107" s="24" t="s">
        <v>26</v>
      </c>
      <c r="C107" s="142">
        <f>ROUND(SUM(C108:C117),1)</f>
        <v>1704500</v>
      </c>
      <c r="D107" s="116">
        <f>ROUND(SUM(D108:D117),1)</f>
        <v>9338</v>
      </c>
      <c r="E107" s="56">
        <f t="shared" ref="E107:G107" si="11">ROUND(SUM(E108:E117),1)</f>
        <v>16</v>
      </c>
      <c r="F107" s="56">
        <f t="shared" si="11"/>
        <v>35285</v>
      </c>
      <c r="G107" s="56">
        <f t="shared" si="11"/>
        <v>2270</v>
      </c>
    </row>
    <row r="108" spans="1:8" s="2" customFormat="1" ht="29.25" x14ac:dyDescent="0.25">
      <c r="A108" s="1"/>
      <c r="B108" s="77" t="s">
        <v>27</v>
      </c>
      <c r="C108" s="107">
        <v>741129</v>
      </c>
      <c r="D108" s="117">
        <v>2360</v>
      </c>
      <c r="E108" s="51">
        <v>0</v>
      </c>
      <c r="F108" s="51">
        <v>3946</v>
      </c>
      <c r="G108" s="51">
        <v>88</v>
      </c>
      <c r="H108" s="27"/>
    </row>
    <row r="109" spans="1:8" x14ac:dyDescent="0.25">
      <c r="A109" s="35"/>
      <c r="B109" s="35" t="s">
        <v>133</v>
      </c>
      <c r="C109" s="85">
        <v>41983.8</v>
      </c>
      <c r="D109" s="118">
        <v>555</v>
      </c>
      <c r="E109" s="53">
        <v>1</v>
      </c>
      <c r="F109" s="53">
        <v>1659</v>
      </c>
      <c r="G109" s="53">
        <v>149</v>
      </c>
      <c r="H109" s="27"/>
    </row>
    <row r="110" spans="1:8" x14ac:dyDescent="0.25">
      <c r="A110" s="35"/>
      <c r="B110" s="35" t="s">
        <v>134</v>
      </c>
      <c r="C110" s="85">
        <v>44971.199999999997</v>
      </c>
      <c r="D110" s="118">
        <v>940</v>
      </c>
      <c r="E110" s="53">
        <v>5</v>
      </c>
      <c r="F110" s="53">
        <v>2993</v>
      </c>
      <c r="G110" s="53">
        <v>140</v>
      </c>
      <c r="H110" s="27"/>
    </row>
    <row r="111" spans="1:8" x14ac:dyDescent="0.25">
      <c r="A111" s="35"/>
      <c r="B111" s="35" t="s">
        <v>135</v>
      </c>
      <c r="C111" s="85">
        <v>155439.20000000001</v>
      </c>
      <c r="D111" s="118">
        <v>558</v>
      </c>
      <c r="E111" s="53">
        <v>0</v>
      </c>
      <c r="F111" s="53">
        <v>1650</v>
      </c>
      <c r="G111" s="53">
        <v>31</v>
      </c>
      <c r="H111" s="27"/>
    </row>
    <row r="112" spans="1:8" x14ac:dyDescent="0.25">
      <c r="A112" s="35"/>
      <c r="B112" s="35" t="s">
        <v>136</v>
      </c>
      <c r="C112" s="85">
        <v>40034.199999999997</v>
      </c>
      <c r="D112" s="118">
        <v>424</v>
      </c>
      <c r="E112" s="53">
        <v>0</v>
      </c>
      <c r="F112" s="53">
        <v>3135</v>
      </c>
      <c r="G112" s="53">
        <v>177</v>
      </c>
      <c r="H112" s="27"/>
    </row>
    <row r="113" spans="1:8" x14ac:dyDescent="0.25">
      <c r="A113" s="35"/>
      <c r="B113" s="35" t="s">
        <v>137</v>
      </c>
      <c r="C113" s="85">
        <v>44291.8</v>
      </c>
      <c r="D113" s="118">
        <v>313</v>
      </c>
      <c r="E113" s="53">
        <v>0</v>
      </c>
      <c r="F113" s="53">
        <v>1058</v>
      </c>
      <c r="G113" s="53">
        <v>59</v>
      </c>
      <c r="H113" s="27"/>
    </row>
    <row r="114" spans="1:8" x14ac:dyDescent="0.25">
      <c r="A114" s="35"/>
      <c r="B114" s="35" t="s">
        <v>138</v>
      </c>
      <c r="C114" s="85">
        <v>94075.7</v>
      </c>
      <c r="D114" s="118">
        <v>1134</v>
      </c>
      <c r="E114" s="53">
        <v>9</v>
      </c>
      <c r="F114" s="53">
        <v>13480</v>
      </c>
      <c r="G114" s="53">
        <v>1074</v>
      </c>
      <c r="H114" s="27"/>
    </row>
    <row r="115" spans="1:8" x14ac:dyDescent="0.25">
      <c r="A115" s="35"/>
      <c r="B115" s="35" t="s">
        <v>139</v>
      </c>
      <c r="C115" s="85">
        <v>30922.5</v>
      </c>
      <c r="D115" s="118">
        <v>855</v>
      </c>
      <c r="E115" s="53"/>
      <c r="F115" s="53">
        <v>2417</v>
      </c>
      <c r="G115" s="53">
        <v>373</v>
      </c>
      <c r="H115" s="27"/>
    </row>
    <row r="116" spans="1:8" x14ac:dyDescent="0.25">
      <c r="A116" s="35"/>
      <c r="B116" s="35" t="s">
        <v>140</v>
      </c>
      <c r="C116" s="85">
        <v>388391.4</v>
      </c>
      <c r="D116" s="118">
        <v>1823</v>
      </c>
      <c r="E116" s="53"/>
      <c r="F116" s="53">
        <v>3860</v>
      </c>
      <c r="G116" s="53">
        <v>78</v>
      </c>
      <c r="H116" s="27"/>
    </row>
    <row r="117" spans="1:8" x14ac:dyDescent="0.25">
      <c r="A117" s="35"/>
      <c r="B117" s="35" t="s">
        <v>141</v>
      </c>
      <c r="C117" s="113">
        <v>123261.2</v>
      </c>
      <c r="D117" s="118">
        <v>376</v>
      </c>
      <c r="E117" s="53">
        <v>1</v>
      </c>
      <c r="F117" s="53">
        <v>1087</v>
      </c>
      <c r="G117" s="53">
        <v>101</v>
      </c>
      <c r="H117" s="27"/>
    </row>
    <row r="118" spans="1:8" x14ac:dyDescent="0.25">
      <c r="A118" s="25">
        <v>16</v>
      </c>
      <c r="B118" s="24" t="s">
        <v>327</v>
      </c>
      <c r="C118" s="59">
        <v>1188200</v>
      </c>
      <c r="D118" s="56">
        <v>8432</v>
      </c>
      <c r="E118" s="56">
        <v>50</v>
      </c>
      <c r="F118" s="56">
        <v>16354.5</v>
      </c>
      <c r="G118" s="56">
        <v>3598</v>
      </c>
      <c r="H118" s="27"/>
    </row>
    <row r="119" spans="1:8" s="2" customFormat="1" ht="14.25" x14ac:dyDescent="0.2">
      <c r="A119" s="24">
        <v>17</v>
      </c>
      <c r="B119" s="24" t="s">
        <v>28</v>
      </c>
      <c r="C119" s="142">
        <f>ROUND(SUM(C120:C124),1)</f>
        <v>1047700</v>
      </c>
      <c r="D119" s="116">
        <f>ROUND(SUM(D120:D124),1)</f>
        <v>5139</v>
      </c>
      <c r="E119" s="56">
        <f t="shared" ref="E119:G119" si="12">ROUND(SUM(E120:E124),1)</f>
        <v>0</v>
      </c>
      <c r="F119" s="56">
        <f t="shared" si="12"/>
        <v>9021</v>
      </c>
      <c r="G119" s="56">
        <f t="shared" si="12"/>
        <v>2229</v>
      </c>
    </row>
    <row r="120" spans="1:8" s="2" customFormat="1" ht="14.25" x14ac:dyDescent="0.2">
      <c r="A120" s="1"/>
      <c r="B120" s="1" t="s">
        <v>29</v>
      </c>
      <c r="C120" s="84">
        <v>952400</v>
      </c>
      <c r="D120" s="117">
        <v>3695</v>
      </c>
      <c r="E120" s="51">
        <v>0</v>
      </c>
      <c r="F120" s="51">
        <v>3250</v>
      </c>
      <c r="G120" s="51">
        <v>1753</v>
      </c>
    </row>
    <row r="121" spans="1:8" x14ac:dyDescent="0.25">
      <c r="A121" s="35"/>
      <c r="B121" s="35" t="s">
        <v>142</v>
      </c>
      <c r="C121" s="85">
        <v>8500</v>
      </c>
      <c r="D121" s="118">
        <v>351</v>
      </c>
      <c r="E121" s="53">
        <v>0</v>
      </c>
      <c r="F121" s="53">
        <v>1609</v>
      </c>
      <c r="G121" s="53">
        <v>58</v>
      </c>
    </row>
    <row r="122" spans="1:8" x14ac:dyDescent="0.25">
      <c r="A122" s="35"/>
      <c r="B122" s="35" t="s">
        <v>143</v>
      </c>
      <c r="C122" s="85">
        <v>7000</v>
      </c>
      <c r="D122" s="118">
        <v>238</v>
      </c>
      <c r="E122" s="53">
        <v>0</v>
      </c>
      <c r="F122" s="53">
        <v>1589</v>
      </c>
      <c r="G122" s="53">
        <v>41</v>
      </c>
    </row>
    <row r="123" spans="1:8" x14ac:dyDescent="0.25">
      <c r="A123" s="35"/>
      <c r="B123" s="35" t="s">
        <v>144</v>
      </c>
      <c r="C123" s="85">
        <v>30900</v>
      </c>
      <c r="D123" s="118">
        <v>501</v>
      </c>
      <c r="E123" s="53">
        <v>0</v>
      </c>
      <c r="F123" s="53">
        <v>836</v>
      </c>
      <c r="G123" s="53">
        <v>206</v>
      </c>
    </row>
    <row r="124" spans="1:8" x14ac:dyDescent="0.25">
      <c r="A124" s="35"/>
      <c r="B124" s="35" t="s">
        <v>145</v>
      </c>
      <c r="C124" s="85">
        <v>48900</v>
      </c>
      <c r="D124" s="118">
        <v>354</v>
      </c>
      <c r="E124" s="53">
        <v>0</v>
      </c>
      <c r="F124" s="53">
        <v>1737</v>
      </c>
      <c r="G124" s="53">
        <v>171</v>
      </c>
    </row>
    <row r="125" spans="1:8" x14ac:dyDescent="0.25">
      <c r="A125" s="25">
        <v>18</v>
      </c>
      <c r="B125" s="24" t="s">
        <v>319</v>
      </c>
      <c r="C125" s="59">
        <v>1435000</v>
      </c>
      <c r="D125" s="56">
        <v>6179</v>
      </c>
      <c r="E125" s="56">
        <v>35</v>
      </c>
      <c r="F125" s="56">
        <v>9608</v>
      </c>
      <c r="G125" s="56">
        <v>3478</v>
      </c>
    </row>
    <row r="126" spans="1:8" s="2" customFormat="1" ht="14.25" x14ac:dyDescent="0.2">
      <c r="A126" s="24">
        <v>19</v>
      </c>
      <c r="B126" s="24" t="s">
        <v>30</v>
      </c>
      <c r="C126" s="142">
        <f>ROUND(SUM(C127:C132),1)</f>
        <v>1524500</v>
      </c>
      <c r="D126" s="116">
        <f>ROUND(SUM(D127:D132),1)</f>
        <v>6660</v>
      </c>
      <c r="E126" s="56">
        <f t="shared" ref="E126:G126" si="13">ROUND(SUM(E127:E132),1)</f>
        <v>0</v>
      </c>
      <c r="F126" s="56">
        <f t="shared" si="13"/>
        <v>9994</v>
      </c>
      <c r="G126" s="56">
        <f t="shared" si="13"/>
        <v>3746</v>
      </c>
    </row>
    <row r="127" spans="1:8" s="2" customFormat="1" ht="14.25" x14ac:dyDescent="0.2">
      <c r="A127" s="1"/>
      <c r="B127" s="1" t="s">
        <v>31</v>
      </c>
      <c r="C127" s="84">
        <v>757700</v>
      </c>
      <c r="D127" s="117">
        <v>2974</v>
      </c>
      <c r="E127" s="51">
        <v>0</v>
      </c>
      <c r="F127" s="51">
        <v>3493</v>
      </c>
      <c r="G127" s="51">
        <v>1666</v>
      </c>
    </row>
    <row r="128" spans="1:8" s="2" customFormat="1" ht="14.25" x14ac:dyDescent="0.2">
      <c r="A128" s="1"/>
      <c r="B128" s="1" t="s">
        <v>32</v>
      </c>
      <c r="C128" s="84">
        <v>229400</v>
      </c>
      <c r="D128" s="117">
        <v>1705</v>
      </c>
      <c r="E128" s="51">
        <v>0</v>
      </c>
      <c r="F128" s="51">
        <v>2077</v>
      </c>
      <c r="G128" s="51">
        <v>857</v>
      </c>
    </row>
    <row r="129" spans="1:7" x14ac:dyDescent="0.25">
      <c r="A129" s="35"/>
      <c r="B129" s="35" t="s">
        <v>148</v>
      </c>
      <c r="C129" s="85">
        <v>32600</v>
      </c>
      <c r="D129" s="118">
        <v>304</v>
      </c>
      <c r="E129" s="53">
        <v>0</v>
      </c>
      <c r="F129" s="53">
        <v>1343</v>
      </c>
      <c r="G129" s="53">
        <v>94</v>
      </c>
    </row>
    <row r="130" spans="1:7" x14ac:dyDescent="0.25">
      <c r="A130" s="35"/>
      <c r="B130" s="35" t="s">
        <v>147</v>
      </c>
      <c r="C130" s="85">
        <v>458700</v>
      </c>
      <c r="D130" s="118">
        <v>150</v>
      </c>
      <c r="E130" s="53">
        <v>0</v>
      </c>
      <c r="F130" s="53">
        <v>386</v>
      </c>
      <c r="G130" s="53">
        <v>557</v>
      </c>
    </row>
    <row r="131" spans="1:7" x14ac:dyDescent="0.25">
      <c r="A131" s="35"/>
      <c r="B131" s="35" t="s">
        <v>146</v>
      </c>
      <c r="C131" s="85">
        <v>18000</v>
      </c>
      <c r="D131" s="118">
        <v>1331</v>
      </c>
      <c r="E131" s="53">
        <v>0</v>
      </c>
      <c r="F131" s="53">
        <v>2313</v>
      </c>
      <c r="G131" s="53">
        <v>261</v>
      </c>
    </row>
    <row r="132" spans="1:7" x14ac:dyDescent="0.25">
      <c r="A132" s="35"/>
      <c r="B132" s="35" t="s">
        <v>149</v>
      </c>
      <c r="C132" s="85">
        <v>28100</v>
      </c>
      <c r="D132" s="118">
        <v>196</v>
      </c>
      <c r="E132" s="53">
        <v>0</v>
      </c>
      <c r="F132" s="53">
        <v>382</v>
      </c>
      <c r="G132" s="53">
        <v>311</v>
      </c>
    </row>
    <row r="133" spans="1:7" s="2" customFormat="1" ht="14.25" x14ac:dyDescent="0.2">
      <c r="A133" s="24">
        <v>20</v>
      </c>
      <c r="B133" s="24" t="s">
        <v>150</v>
      </c>
      <c r="C133" s="142">
        <f>ROUND(SUM(C134:C145),1)</f>
        <v>528900</v>
      </c>
      <c r="D133" s="116">
        <f>ROUND(SUM(D134:D145),1)</f>
        <v>3032</v>
      </c>
      <c r="E133" s="56">
        <f t="shared" ref="E133:G133" si="14">ROUND(SUM(E134:E145),1)</f>
        <v>24</v>
      </c>
      <c r="F133" s="56">
        <f t="shared" si="14"/>
        <v>12803</v>
      </c>
      <c r="G133" s="56">
        <f t="shared" si="14"/>
        <v>2853</v>
      </c>
    </row>
    <row r="134" spans="1:7" x14ac:dyDescent="0.25">
      <c r="A134" s="35"/>
      <c r="B134" s="35" t="s">
        <v>151</v>
      </c>
      <c r="C134" s="85">
        <v>40700</v>
      </c>
      <c r="D134" s="118">
        <v>619</v>
      </c>
      <c r="E134" s="53">
        <v>9</v>
      </c>
      <c r="F134" s="53">
        <v>1878</v>
      </c>
      <c r="G134" s="53">
        <v>1125</v>
      </c>
    </row>
    <row r="135" spans="1:7" x14ac:dyDescent="0.25">
      <c r="A135" s="35"/>
      <c r="B135" s="35" t="s">
        <v>272</v>
      </c>
      <c r="C135" s="85">
        <v>11600</v>
      </c>
      <c r="D135" s="118">
        <v>181</v>
      </c>
      <c r="E135" s="53">
        <v>4</v>
      </c>
      <c r="F135" s="53">
        <v>1114</v>
      </c>
      <c r="G135" s="53">
        <v>59</v>
      </c>
    </row>
    <row r="136" spans="1:7" x14ac:dyDescent="0.25">
      <c r="A136" s="35"/>
      <c r="B136" s="35" t="s">
        <v>152</v>
      </c>
      <c r="C136" s="85">
        <v>21700</v>
      </c>
      <c r="D136" s="118">
        <v>16</v>
      </c>
      <c r="E136" s="53">
        <v>0</v>
      </c>
      <c r="F136" s="53">
        <v>658</v>
      </c>
      <c r="G136" s="53">
        <v>0</v>
      </c>
    </row>
    <row r="137" spans="1:7" x14ac:dyDescent="0.25">
      <c r="A137" s="35"/>
      <c r="B137" s="35" t="s">
        <v>273</v>
      </c>
      <c r="C137" s="85">
        <v>6900</v>
      </c>
      <c r="D137" s="118">
        <v>89</v>
      </c>
      <c r="E137" s="53">
        <v>1</v>
      </c>
      <c r="F137" s="53">
        <v>1210</v>
      </c>
      <c r="G137" s="53">
        <v>13</v>
      </c>
    </row>
    <row r="138" spans="1:7" x14ac:dyDescent="0.25">
      <c r="A138" s="35"/>
      <c r="B138" s="35" t="s">
        <v>153</v>
      </c>
      <c r="C138" s="85">
        <v>3700</v>
      </c>
      <c r="D138" s="118">
        <v>140</v>
      </c>
      <c r="E138" s="53"/>
      <c r="F138" s="53">
        <v>259</v>
      </c>
      <c r="G138" s="53">
        <v>64</v>
      </c>
    </row>
    <row r="139" spans="1:7" x14ac:dyDescent="0.25">
      <c r="A139" s="35"/>
      <c r="B139" s="35" t="s">
        <v>154</v>
      </c>
      <c r="C139" s="85">
        <v>9000</v>
      </c>
      <c r="D139" s="118">
        <v>182</v>
      </c>
      <c r="E139" s="53">
        <v>1</v>
      </c>
      <c r="F139" s="53">
        <v>362</v>
      </c>
      <c r="G139" s="53">
        <v>5</v>
      </c>
    </row>
    <row r="140" spans="1:7" x14ac:dyDescent="0.25">
      <c r="A140" s="35"/>
      <c r="B140" s="35" t="s">
        <v>155</v>
      </c>
      <c r="C140" s="85">
        <v>8500</v>
      </c>
      <c r="D140" s="118">
        <v>93</v>
      </c>
      <c r="E140" s="53">
        <v>2</v>
      </c>
      <c r="F140" s="53">
        <v>711</v>
      </c>
      <c r="G140" s="53">
        <v>343</v>
      </c>
    </row>
    <row r="141" spans="1:7" x14ac:dyDescent="0.25">
      <c r="A141" s="35"/>
      <c r="B141" s="35" t="s">
        <v>156</v>
      </c>
      <c r="C141" s="85">
        <v>41300</v>
      </c>
      <c r="D141" s="118">
        <v>133</v>
      </c>
      <c r="E141" s="53">
        <v>3</v>
      </c>
      <c r="F141" s="53">
        <v>1461</v>
      </c>
      <c r="G141" s="53">
        <v>783</v>
      </c>
    </row>
    <row r="142" spans="1:7" x14ac:dyDescent="0.25">
      <c r="A142" s="35"/>
      <c r="B142" s="35" t="s">
        <v>157</v>
      </c>
      <c r="C142" s="85">
        <v>4800</v>
      </c>
      <c r="D142" s="118">
        <v>13</v>
      </c>
      <c r="E142" s="53">
        <v>0</v>
      </c>
      <c r="F142" s="53">
        <v>713</v>
      </c>
      <c r="G142" s="53">
        <v>5</v>
      </c>
    </row>
    <row r="143" spans="1:7" x14ac:dyDescent="0.25">
      <c r="A143" s="35"/>
      <c r="B143" s="35" t="s">
        <v>158</v>
      </c>
      <c r="C143" s="85">
        <v>20100</v>
      </c>
      <c r="D143" s="118">
        <v>132</v>
      </c>
      <c r="E143" s="53">
        <v>0</v>
      </c>
      <c r="F143" s="53">
        <v>642</v>
      </c>
      <c r="G143" s="53">
        <v>48</v>
      </c>
    </row>
    <row r="144" spans="1:7" x14ac:dyDescent="0.25">
      <c r="A144" s="35"/>
      <c r="B144" s="35" t="s">
        <v>159</v>
      </c>
      <c r="C144" s="85">
        <v>346900</v>
      </c>
      <c r="D144" s="118">
        <v>1318</v>
      </c>
      <c r="E144" s="53">
        <v>3</v>
      </c>
      <c r="F144" s="53">
        <v>2716</v>
      </c>
      <c r="G144" s="53">
        <v>334</v>
      </c>
    </row>
    <row r="145" spans="1:7" x14ac:dyDescent="0.25">
      <c r="A145" s="35"/>
      <c r="B145" s="35" t="s">
        <v>160</v>
      </c>
      <c r="C145" s="85">
        <v>13700</v>
      </c>
      <c r="D145" s="118">
        <v>116</v>
      </c>
      <c r="E145" s="53">
        <v>1</v>
      </c>
      <c r="F145" s="53">
        <v>1079</v>
      </c>
      <c r="G145" s="53">
        <v>74</v>
      </c>
    </row>
    <row r="146" spans="1:7" s="2" customFormat="1" ht="14.25" x14ac:dyDescent="0.2">
      <c r="A146" s="24">
        <v>21</v>
      </c>
      <c r="B146" s="24" t="s">
        <v>33</v>
      </c>
      <c r="C146" s="142">
        <f>ROUND(SUM(C147:C154),1)</f>
        <v>1502700</v>
      </c>
      <c r="D146" s="116">
        <f>ROUND(SUM(D147:D154),1)</f>
        <v>9873</v>
      </c>
      <c r="E146" s="56">
        <f t="shared" ref="E146:G146" si="15">ROUND(SUM(E147:E154),1)</f>
        <v>174</v>
      </c>
      <c r="F146" s="56">
        <f t="shared" si="15"/>
        <v>20678</v>
      </c>
      <c r="G146" s="56">
        <f t="shared" si="15"/>
        <v>308</v>
      </c>
    </row>
    <row r="147" spans="1:7" s="2" customFormat="1" ht="14.25" x14ac:dyDescent="0.2">
      <c r="A147" s="1"/>
      <c r="B147" s="1" t="s">
        <v>34</v>
      </c>
      <c r="C147" s="139">
        <v>70600</v>
      </c>
      <c r="D147" s="117">
        <v>737</v>
      </c>
      <c r="E147" s="51">
        <v>5</v>
      </c>
      <c r="F147" s="51">
        <v>2117</v>
      </c>
      <c r="G147" s="51">
        <v>0</v>
      </c>
    </row>
    <row r="148" spans="1:7" s="2" customFormat="1" ht="14.25" x14ac:dyDescent="0.2">
      <c r="A148" s="1"/>
      <c r="B148" s="1" t="s">
        <v>35</v>
      </c>
      <c r="C148" s="139">
        <v>1132400</v>
      </c>
      <c r="D148" s="117">
        <v>6923</v>
      </c>
      <c r="E148" s="51">
        <v>109</v>
      </c>
      <c r="F148" s="51">
        <v>7381</v>
      </c>
      <c r="G148" s="51">
        <v>280</v>
      </c>
    </row>
    <row r="149" spans="1:7" x14ac:dyDescent="0.25">
      <c r="A149" s="35"/>
      <c r="B149" s="35" t="s">
        <v>161</v>
      </c>
      <c r="C149" s="115">
        <v>49600</v>
      </c>
      <c r="D149" s="118">
        <v>173</v>
      </c>
      <c r="E149" s="53">
        <v>3</v>
      </c>
      <c r="F149" s="53">
        <v>1437</v>
      </c>
      <c r="G149" s="53">
        <v>6</v>
      </c>
    </row>
    <row r="150" spans="1:7" x14ac:dyDescent="0.25">
      <c r="A150" s="35"/>
      <c r="B150" s="35" t="s">
        <v>162</v>
      </c>
      <c r="C150" s="115">
        <v>33800</v>
      </c>
      <c r="D150" s="118">
        <v>360</v>
      </c>
      <c r="E150" s="53">
        <v>5</v>
      </c>
      <c r="F150" s="53">
        <v>877</v>
      </c>
      <c r="G150" s="53">
        <v>0</v>
      </c>
    </row>
    <row r="151" spans="1:7" x14ac:dyDescent="0.25">
      <c r="A151" s="35"/>
      <c r="B151" s="35" t="s">
        <v>163</v>
      </c>
      <c r="C151" s="115">
        <v>103400</v>
      </c>
      <c r="D151" s="118">
        <v>503</v>
      </c>
      <c r="E151" s="53">
        <v>7</v>
      </c>
      <c r="F151" s="53">
        <v>2321</v>
      </c>
      <c r="G151" s="53">
        <v>3</v>
      </c>
    </row>
    <row r="152" spans="1:7" x14ac:dyDescent="0.25">
      <c r="A152" s="35"/>
      <c r="B152" s="35" t="s">
        <v>88</v>
      </c>
      <c r="C152" s="115">
        <v>24200</v>
      </c>
      <c r="D152" s="118">
        <v>215</v>
      </c>
      <c r="E152" s="53">
        <v>5</v>
      </c>
      <c r="F152" s="53">
        <v>2299</v>
      </c>
      <c r="G152" s="53">
        <v>10</v>
      </c>
    </row>
    <row r="153" spans="1:7" x14ac:dyDescent="0.25">
      <c r="A153" s="35"/>
      <c r="B153" s="35" t="s">
        <v>164</v>
      </c>
      <c r="C153" s="115">
        <v>30100</v>
      </c>
      <c r="D153" s="118">
        <v>318</v>
      </c>
      <c r="E153" s="53">
        <v>31</v>
      </c>
      <c r="F153" s="53">
        <v>2733</v>
      </c>
      <c r="G153" s="53">
        <v>3</v>
      </c>
    </row>
    <row r="154" spans="1:7" x14ac:dyDescent="0.25">
      <c r="A154" s="35"/>
      <c r="B154" s="35" t="s">
        <v>165</v>
      </c>
      <c r="C154" s="115">
        <v>58600</v>
      </c>
      <c r="D154" s="118">
        <v>644</v>
      </c>
      <c r="E154" s="53">
        <v>9</v>
      </c>
      <c r="F154" s="53">
        <v>1513</v>
      </c>
      <c r="G154" s="53">
        <v>6</v>
      </c>
    </row>
    <row r="155" spans="1:7" x14ac:dyDescent="0.25">
      <c r="A155" s="25">
        <v>22</v>
      </c>
      <c r="B155" s="24" t="s">
        <v>320</v>
      </c>
      <c r="C155" s="59">
        <v>2852600</v>
      </c>
      <c r="D155" s="56">
        <v>14505</v>
      </c>
      <c r="E155" s="56">
        <v>1</v>
      </c>
      <c r="F155" s="56">
        <v>32859</v>
      </c>
      <c r="G155" s="56">
        <v>4496</v>
      </c>
    </row>
    <row r="156" spans="1:7" x14ac:dyDescent="0.25">
      <c r="A156" s="25">
        <v>23</v>
      </c>
      <c r="B156" s="24" t="s">
        <v>282</v>
      </c>
      <c r="C156" s="59">
        <v>2366200</v>
      </c>
      <c r="D156" s="56">
        <v>6127</v>
      </c>
      <c r="E156" s="56"/>
      <c r="F156" s="56">
        <v>13789</v>
      </c>
      <c r="G156" s="56">
        <v>3846</v>
      </c>
    </row>
    <row r="157" spans="1:7" x14ac:dyDescent="0.25">
      <c r="A157" s="25">
        <v>24</v>
      </c>
      <c r="B157" s="24" t="s">
        <v>283</v>
      </c>
      <c r="C157" s="59">
        <v>2664400</v>
      </c>
      <c r="D157" s="56">
        <v>6305</v>
      </c>
      <c r="E157" s="56">
        <v>85</v>
      </c>
      <c r="F157" s="56">
        <v>12023</v>
      </c>
      <c r="G157" s="56">
        <v>2688</v>
      </c>
    </row>
    <row r="158" spans="1:7" x14ac:dyDescent="0.25">
      <c r="A158" s="25">
        <v>25</v>
      </c>
      <c r="B158" s="24" t="s">
        <v>284</v>
      </c>
      <c r="C158" s="59">
        <v>898000</v>
      </c>
      <c r="D158" s="56">
        <v>10190</v>
      </c>
      <c r="E158" s="56">
        <v>235</v>
      </c>
      <c r="F158" s="56">
        <v>14417</v>
      </c>
      <c r="G158" s="56">
        <v>4972</v>
      </c>
    </row>
    <row r="159" spans="1:7" s="2" customFormat="1" ht="14.25" x14ac:dyDescent="0.2">
      <c r="A159" s="24">
        <v>26</v>
      </c>
      <c r="B159" s="24" t="s">
        <v>36</v>
      </c>
      <c r="C159" s="142">
        <f>ROUND(SUM(C160:C171),1)</f>
        <v>1438000</v>
      </c>
      <c r="D159" s="116">
        <f>ROUND(SUM(D160:D171),1)</f>
        <v>6666</v>
      </c>
      <c r="E159" s="56">
        <f t="shared" ref="E159:G159" si="16">ROUND(SUM(E160:E171),1)</f>
        <v>58</v>
      </c>
      <c r="F159" s="56">
        <f t="shared" si="16"/>
        <v>17231</v>
      </c>
      <c r="G159" s="56">
        <f t="shared" si="16"/>
        <v>908</v>
      </c>
    </row>
    <row r="160" spans="1:7" s="2" customFormat="1" ht="14.25" x14ac:dyDescent="0.2">
      <c r="A160" s="1"/>
      <c r="B160" s="1" t="s">
        <v>37</v>
      </c>
      <c r="C160" s="139">
        <v>771000</v>
      </c>
      <c r="D160" s="127">
        <v>3768</v>
      </c>
      <c r="E160" s="128">
        <v>24</v>
      </c>
      <c r="F160" s="127">
        <v>5483</v>
      </c>
      <c r="G160" s="128">
        <v>2</v>
      </c>
    </row>
    <row r="161" spans="1:7" x14ac:dyDescent="0.25">
      <c r="A161" s="35"/>
      <c r="B161" s="35" t="s">
        <v>166</v>
      </c>
      <c r="C161" s="115">
        <v>209400</v>
      </c>
      <c r="D161" s="129">
        <v>123</v>
      </c>
      <c r="E161" s="130">
        <v>2</v>
      </c>
      <c r="F161" s="130">
        <v>1294</v>
      </c>
      <c r="G161" s="130">
        <v>49</v>
      </c>
    </row>
    <row r="162" spans="1:7" x14ac:dyDescent="0.25">
      <c r="A162" s="35"/>
      <c r="B162" s="35" t="s">
        <v>167</v>
      </c>
      <c r="C162" s="115">
        <v>49500</v>
      </c>
      <c r="D162" s="129">
        <v>127</v>
      </c>
      <c r="E162" s="130">
        <v>3</v>
      </c>
      <c r="F162" s="130">
        <v>711</v>
      </c>
      <c r="G162" s="130">
        <v>2</v>
      </c>
    </row>
    <row r="163" spans="1:7" x14ac:dyDescent="0.25">
      <c r="A163" s="35"/>
      <c r="B163" s="35" t="s">
        <v>168</v>
      </c>
      <c r="C163" s="115">
        <v>83800</v>
      </c>
      <c r="D163" s="129">
        <v>134</v>
      </c>
      <c r="E163" s="130">
        <v>1</v>
      </c>
      <c r="F163" s="130">
        <v>1182</v>
      </c>
      <c r="G163" s="130">
        <v>69</v>
      </c>
    </row>
    <row r="164" spans="1:7" x14ac:dyDescent="0.25">
      <c r="A164" s="35"/>
      <c r="B164" s="35" t="s">
        <v>169</v>
      </c>
      <c r="C164" s="115">
        <v>35000</v>
      </c>
      <c r="D164" s="129">
        <v>766</v>
      </c>
      <c r="E164" s="130">
        <v>19</v>
      </c>
      <c r="F164" s="130">
        <v>1107</v>
      </c>
      <c r="G164" s="130">
        <v>222</v>
      </c>
    </row>
    <row r="165" spans="1:7" x14ac:dyDescent="0.25">
      <c r="A165" s="35"/>
      <c r="B165" s="35" t="s">
        <v>170</v>
      </c>
      <c r="C165" s="115">
        <v>41900</v>
      </c>
      <c r="D165" s="129">
        <v>291</v>
      </c>
      <c r="E165" s="130">
        <v>0</v>
      </c>
      <c r="F165" s="130">
        <v>583</v>
      </c>
      <c r="G165" s="130">
        <v>5</v>
      </c>
    </row>
    <row r="166" spans="1:7" x14ac:dyDescent="0.25">
      <c r="A166" s="35"/>
      <c r="B166" s="35" t="s">
        <v>154</v>
      </c>
      <c r="C166" s="115">
        <v>61200</v>
      </c>
      <c r="D166" s="129">
        <v>153</v>
      </c>
      <c r="E166" s="130">
        <v>5</v>
      </c>
      <c r="F166" s="130">
        <v>1310</v>
      </c>
      <c r="G166" s="130">
        <v>280</v>
      </c>
    </row>
    <row r="167" spans="1:7" x14ac:dyDescent="0.25">
      <c r="A167" s="35"/>
      <c r="B167" s="35" t="s">
        <v>171</v>
      </c>
      <c r="C167" s="115">
        <v>72000</v>
      </c>
      <c r="D167" s="129">
        <v>126</v>
      </c>
      <c r="E167" s="130">
        <v>2</v>
      </c>
      <c r="F167" s="130">
        <v>1224</v>
      </c>
      <c r="G167" s="130">
        <v>34</v>
      </c>
    </row>
    <row r="168" spans="1:7" x14ac:dyDescent="0.25">
      <c r="A168" s="35"/>
      <c r="B168" s="35" t="s">
        <v>172</v>
      </c>
      <c r="C168" s="115">
        <v>5900</v>
      </c>
      <c r="D168" s="129">
        <v>198</v>
      </c>
      <c r="E168" s="130" t="s">
        <v>316</v>
      </c>
      <c r="F168" s="130">
        <v>807</v>
      </c>
      <c r="G168" s="130">
        <v>121</v>
      </c>
    </row>
    <row r="169" spans="1:7" x14ac:dyDescent="0.25">
      <c r="A169" s="35"/>
      <c r="B169" s="35" t="s">
        <v>173</v>
      </c>
      <c r="C169" s="115">
        <v>37500</v>
      </c>
      <c r="D169" s="129">
        <v>304</v>
      </c>
      <c r="E169" s="130">
        <v>2</v>
      </c>
      <c r="F169" s="130">
        <v>1010</v>
      </c>
      <c r="G169" s="130">
        <v>3</v>
      </c>
    </row>
    <row r="170" spans="1:7" x14ac:dyDescent="0.25">
      <c r="A170" s="35"/>
      <c r="B170" s="35" t="s">
        <v>174</v>
      </c>
      <c r="C170" s="115">
        <v>21000</v>
      </c>
      <c r="D170" s="129">
        <v>417</v>
      </c>
      <c r="E170" s="130">
        <v>0</v>
      </c>
      <c r="F170" s="130">
        <v>1788</v>
      </c>
      <c r="G170" s="130">
        <v>27</v>
      </c>
    </row>
    <row r="171" spans="1:7" x14ac:dyDescent="0.25">
      <c r="A171" s="35"/>
      <c r="B171" s="35" t="s">
        <v>175</v>
      </c>
      <c r="C171" s="115">
        <v>49800</v>
      </c>
      <c r="D171" s="129">
        <v>259</v>
      </c>
      <c r="E171" s="130">
        <v>0</v>
      </c>
      <c r="F171" s="130">
        <v>732</v>
      </c>
      <c r="G171" s="130">
        <v>94</v>
      </c>
    </row>
    <row r="172" spans="1:7" x14ac:dyDescent="0.25">
      <c r="A172" s="25">
        <v>27</v>
      </c>
      <c r="B172" s="24" t="s">
        <v>321</v>
      </c>
      <c r="C172" s="59">
        <v>2581000</v>
      </c>
      <c r="D172" s="56">
        <v>8564</v>
      </c>
      <c r="E172" s="56">
        <v>194</v>
      </c>
      <c r="F172" s="56">
        <v>18856</v>
      </c>
      <c r="G172" s="56">
        <v>4907</v>
      </c>
    </row>
    <row r="173" spans="1:7" x14ac:dyDescent="0.25">
      <c r="A173" s="25">
        <v>28</v>
      </c>
      <c r="B173" s="24" t="s">
        <v>285</v>
      </c>
      <c r="C173" s="59">
        <v>3904100</v>
      </c>
      <c r="D173" s="56">
        <v>16175</v>
      </c>
      <c r="E173" s="56">
        <v>3</v>
      </c>
      <c r="F173" s="56">
        <v>41954</v>
      </c>
      <c r="G173" s="56">
        <v>1345</v>
      </c>
    </row>
    <row r="174" spans="1:7" s="2" customFormat="1" ht="14.25" x14ac:dyDescent="0.2">
      <c r="A174" s="24">
        <v>29</v>
      </c>
      <c r="B174" s="24" t="s">
        <v>38</v>
      </c>
      <c r="C174" s="142">
        <f>ROUND(SUM(C175:C185),1)</f>
        <v>2374000</v>
      </c>
      <c r="D174" s="116">
        <f>ROUND(SUM(D175:D185),1)</f>
        <v>10816</v>
      </c>
      <c r="E174" s="56">
        <f t="shared" ref="E174:G174" si="17">ROUND(SUM(E175:E185),1)</f>
        <v>67</v>
      </c>
      <c r="F174" s="56">
        <f t="shared" si="17"/>
        <v>14639</v>
      </c>
      <c r="G174" s="56">
        <f t="shared" si="17"/>
        <v>556</v>
      </c>
    </row>
    <row r="175" spans="1:7" s="2" customFormat="1" ht="14.25" x14ac:dyDescent="0.2">
      <c r="A175" s="1"/>
      <c r="B175" s="1" t="s">
        <v>39</v>
      </c>
      <c r="C175" s="84">
        <v>2190292</v>
      </c>
      <c r="D175" s="51">
        <v>9490</v>
      </c>
      <c r="E175" s="51">
        <v>45</v>
      </c>
      <c r="F175" s="51">
        <v>8841</v>
      </c>
      <c r="G175" s="51">
        <v>10</v>
      </c>
    </row>
    <row r="176" spans="1:7" x14ac:dyDescent="0.25">
      <c r="A176" s="35"/>
      <c r="B176" s="35" t="s">
        <v>176</v>
      </c>
      <c r="C176" s="85">
        <v>7375</v>
      </c>
      <c r="D176" s="53">
        <v>137</v>
      </c>
      <c r="E176" s="53">
        <v>3</v>
      </c>
      <c r="F176" s="53">
        <v>1084</v>
      </c>
      <c r="G176" s="53">
        <v>534</v>
      </c>
    </row>
    <row r="177" spans="1:8" x14ac:dyDescent="0.25">
      <c r="A177" s="35"/>
      <c r="B177" s="35" t="s">
        <v>177</v>
      </c>
      <c r="C177" s="85">
        <v>8847</v>
      </c>
      <c r="D177" s="53">
        <v>34</v>
      </c>
      <c r="E177" s="53">
        <v>2</v>
      </c>
      <c r="F177" s="53">
        <v>422</v>
      </c>
      <c r="G177" s="53">
        <v>1</v>
      </c>
    </row>
    <row r="178" spans="1:8" x14ac:dyDescent="0.25">
      <c r="A178" s="35"/>
      <c r="B178" s="35" t="s">
        <v>89</v>
      </c>
      <c r="C178" s="85">
        <v>21688</v>
      </c>
      <c r="D178" s="53">
        <v>154</v>
      </c>
      <c r="E178" s="53">
        <v>3</v>
      </c>
      <c r="F178" s="53">
        <v>657</v>
      </c>
      <c r="G178" s="53">
        <v>2</v>
      </c>
    </row>
    <row r="179" spans="1:8" x14ac:dyDescent="0.25">
      <c r="A179" s="35"/>
      <c r="B179" s="35" t="s">
        <v>179</v>
      </c>
      <c r="C179" s="85">
        <v>5735</v>
      </c>
      <c r="D179" s="53">
        <v>217</v>
      </c>
      <c r="E179" s="53">
        <v>2</v>
      </c>
      <c r="F179" s="53">
        <v>658</v>
      </c>
      <c r="G179" s="53">
        <v>2</v>
      </c>
    </row>
    <row r="180" spans="1:8" x14ac:dyDescent="0.25">
      <c r="A180" s="35"/>
      <c r="B180" s="35" t="s">
        <v>178</v>
      </c>
      <c r="C180" s="85">
        <v>30951</v>
      </c>
      <c r="D180" s="118">
        <v>168</v>
      </c>
      <c r="E180" s="53">
        <v>1</v>
      </c>
      <c r="F180" s="53">
        <v>385</v>
      </c>
      <c r="G180" s="53">
        <v>4</v>
      </c>
    </row>
    <row r="181" spans="1:8" x14ac:dyDescent="0.25">
      <c r="A181" s="35"/>
      <c r="B181" s="35" t="s">
        <v>88</v>
      </c>
      <c r="C181" s="85">
        <v>29671</v>
      </c>
      <c r="D181" s="118">
        <v>217</v>
      </c>
      <c r="E181" s="53">
        <v>1</v>
      </c>
      <c r="F181" s="53">
        <v>1060</v>
      </c>
      <c r="G181" s="53">
        <v>2</v>
      </c>
    </row>
    <row r="182" spans="1:8" x14ac:dyDescent="0.25">
      <c r="A182" s="35"/>
      <c r="B182" s="35" t="s">
        <v>180</v>
      </c>
      <c r="C182" s="85">
        <v>28791</v>
      </c>
      <c r="D182" s="118">
        <v>70</v>
      </c>
      <c r="E182" s="53">
        <v>2</v>
      </c>
      <c r="F182" s="53">
        <v>305</v>
      </c>
      <c r="G182" s="53"/>
    </row>
    <row r="183" spans="1:8" x14ac:dyDescent="0.25">
      <c r="A183" s="35"/>
      <c r="B183" s="35" t="s">
        <v>181</v>
      </c>
      <c r="C183" s="85">
        <v>2785</v>
      </c>
      <c r="D183" s="118">
        <v>6</v>
      </c>
      <c r="E183" s="53">
        <v>1</v>
      </c>
      <c r="F183" s="53">
        <v>188</v>
      </c>
      <c r="G183" s="53"/>
    </row>
    <row r="184" spans="1:8" x14ac:dyDescent="0.25">
      <c r="A184" s="35"/>
      <c r="B184" s="35" t="s">
        <v>182</v>
      </c>
      <c r="C184" s="85">
        <v>44566</v>
      </c>
      <c r="D184" s="118">
        <v>112</v>
      </c>
      <c r="E184" s="53">
        <v>3</v>
      </c>
      <c r="F184" s="53">
        <v>742</v>
      </c>
      <c r="G184" s="53"/>
    </row>
    <row r="185" spans="1:8" x14ac:dyDescent="0.25">
      <c r="A185" s="35"/>
      <c r="B185" s="35" t="s">
        <v>183</v>
      </c>
      <c r="C185" s="85">
        <v>3299</v>
      </c>
      <c r="D185" s="118">
        <v>211</v>
      </c>
      <c r="E185" s="53">
        <v>4</v>
      </c>
      <c r="F185" s="53">
        <v>297</v>
      </c>
      <c r="G185" s="53">
        <v>1</v>
      </c>
    </row>
    <row r="186" spans="1:8" s="2" customFormat="1" ht="14.25" x14ac:dyDescent="0.2">
      <c r="A186" s="24">
        <v>30</v>
      </c>
      <c r="B186" s="24" t="s">
        <v>184</v>
      </c>
      <c r="C186" s="142">
        <f>ROUND(SUM(C187:C193),1)</f>
        <v>1034000</v>
      </c>
      <c r="D186" s="116">
        <f>ROUND(SUM(D187:D193),1)</f>
        <v>4678</v>
      </c>
      <c r="E186" s="56">
        <f t="shared" ref="E186:G186" si="18">ROUND(SUM(E187:E193),1)</f>
        <v>20</v>
      </c>
      <c r="F186" s="56">
        <f t="shared" si="18"/>
        <v>13901</v>
      </c>
      <c r="G186" s="56">
        <f t="shared" si="18"/>
        <v>18155</v>
      </c>
    </row>
    <row r="187" spans="1:8" x14ac:dyDescent="0.25">
      <c r="A187" s="35"/>
      <c r="B187" s="35" t="s">
        <v>185</v>
      </c>
      <c r="C187" s="85">
        <v>19300</v>
      </c>
      <c r="D187" s="118">
        <v>308</v>
      </c>
      <c r="E187" s="53">
        <v>1</v>
      </c>
      <c r="F187" s="53">
        <v>1301</v>
      </c>
      <c r="G187" s="53">
        <v>364</v>
      </c>
      <c r="H187" s="27"/>
    </row>
    <row r="188" spans="1:8" x14ac:dyDescent="0.25">
      <c r="A188" s="35"/>
      <c r="B188" s="35" t="s">
        <v>186</v>
      </c>
      <c r="C188" s="85">
        <v>11700</v>
      </c>
      <c r="D188" s="118">
        <v>78</v>
      </c>
      <c r="E188" s="53">
        <v>0</v>
      </c>
      <c r="F188" s="53">
        <v>769</v>
      </c>
      <c r="G188" s="53">
        <v>163</v>
      </c>
      <c r="H188" s="27"/>
    </row>
    <row r="189" spans="1:8" x14ac:dyDescent="0.25">
      <c r="A189" s="35"/>
      <c r="B189" s="35" t="s">
        <v>187</v>
      </c>
      <c r="C189" s="85">
        <v>32700.000000000004</v>
      </c>
      <c r="D189" s="118">
        <v>462</v>
      </c>
      <c r="E189" s="53">
        <v>3</v>
      </c>
      <c r="F189" s="53">
        <v>2439</v>
      </c>
      <c r="G189" s="53">
        <v>13446</v>
      </c>
      <c r="H189" s="27"/>
    </row>
    <row r="190" spans="1:8" x14ac:dyDescent="0.25">
      <c r="A190" s="35"/>
      <c r="B190" s="35" t="s">
        <v>188</v>
      </c>
      <c r="C190" s="85">
        <v>22300</v>
      </c>
      <c r="D190" s="118">
        <v>120</v>
      </c>
      <c r="E190" s="53">
        <v>0</v>
      </c>
      <c r="F190" s="53">
        <v>1135</v>
      </c>
      <c r="G190" s="53">
        <v>223</v>
      </c>
      <c r="H190" s="27"/>
    </row>
    <row r="191" spans="1:8" x14ac:dyDescent="0.25">
      <c r="A191" s="35"/>
      <c r="B191" s="35" t="s">
        <v>189</v>
      </c>
      <c r="C191" s="85">
        <v>7600</v>
      </c>
      <c r="D191" s="118">
        <v>127</v>
      </c>
      <c r="E191" s="53">
        <v>0</v>
      </c>
      <c r="F191" s="53">
        <v>565</v>
      </c>
      <c r="G191" s="53">
        <v>333</v>
      </c>
      <c r="H191" s="27"/>
    </row>
    <row r="192" spans="1:8" x14ac:dyDescent="0.25">
      <c r="A192" s="35"/>
      <c r="B192" s="35" t="s">
        <v>190</v>
      </c>
      <c r="C192" s="85">
        <v>13400</v>
      </c>
      <c r="D192" s="118">
        <v>83</v>
      </c>
      <c r="E192" s="53">
        <v>1</v>
      </c>
      <c r="F192" s="53">
        <v>1315</v>
      </c>
      <c r="G192" s="53">
        <v>576</v>
      </c>
      <c r="H192" s="27"/>
    </row>
    <row r="193" spans="1:8" x14ac:dyDescent="0.25">
      <c r="A193" s="35"/>
      <c r="B193" s="35" t="s">
        <v>191</v>
      </c>
      <c r="C193" s="85">
        <v>927000</v>
      </c>
      <c r="D193" s="118">
        <v>3500</v>
      </c>
      <c r="E193" s="53">
        <v>15</v>
      </c>
      <c r="F193" s="53">
        <v>6377</v>
      </c>
      <c r="G193" s="53">
        <v>3050</v>
      </c>
      <c r="H193" s="27"/>
    </row>
    <row r="194" spans="1:8" s="2" customFormat="1" ht="14.25" x14ac:dyDescent="0.2">
      <c r="A194" s="24">
        <v>31</v>
      </c>
      <c r="B194" s="24" t="s">
        <v>40</v>
      </c>
      <c r="C194" s="142">
        <f>ROUND(SUM(C195:C203),1)</f>
        <v>1303800</v>
      </c>
      <c r="D194" s="116">
        <f>ROUND(SUM(D195:D203),1)</f>
        <v>6812</v>
      </c>
      <c r="E194" s="56">
        <f t="shared" ref="E194:G194" si="19">ROUND(SUM(E195:E203),1)</f>
        <v>1</v>
      </c>
      <c r="F194" s="56">
        <f t="shared" si="19"/>
        <v>15199</v>
      </c>
      <c r="G194" s="56">
        <f t="shared" si="19"/>
        <v>4108</v>
      </c>
    </row>
    <row r="195" spans="1:8" s="2" customFormat="1" x14ac:dyDescent="0.25">
      <c r="A195" s="1"/>
      <c r="B195" s="1" t="s">
        <v>41</v>
      </c>
      <c r="C195" s="85">
        <v>1004600</v>
      </c>
      <c r="D195" s="124">
        <v>2576</v>
      </c>
      <c r="E195" s="51">
        <v>1</v>
      </c>
      <c r="F195" s="128">
        <v>6225</v>
      </c>
      <c r="G195" s="131">
        <v>1810</v>
      </c>
    </row>
    <row r="196" spans="1:8" x14ac:dyDescent="0.25">
      <c r="A196" s="35"/>
      <c r="B196" s="35" t="s">
        <v>192</v>
      </c>
      <c r="C196" s="85">
        <v>42700</v>
      </c>
      <c r="D196" s="118">
        <v>356</v>
      </c>
      <c r="E196" s="53">
        <v>0</v>
      </c>
      <c r="F196" s="53">
        <v>1649</v>
      </c>
      <c r="G196" s="53">
        <v>189</v>
      </c>
    </row>
    <row r="197" spans="1:8" x14ac:dyDescent="0.25">
      <c r="A197" s="35"/>
      <c r="B197" s="35" t="s">
        <v>193</v>
      </c>
      <c r="C197" s="85">
        <v>18400</v>
      </c>
      <c r="D197" s="118">
        <v>609</v>
      </c>
      <c r="E197" s="53">
        <v>0</v>
      </c>
      <c r="F197" s="53">
        <v>614</v>
      </c>
      <c r="G197" s="53">
        <v>589</v>
      </c>
    </row>
    <row r="198" spans="1:8" x14ac:dyDescent="0.25">
      <c r="A198" s="35"/>
      <c r="B198" s="35" t="s">
        <v>194</v>
      </c>
      <c r="C198" s="85">
        <v>31800</v>
      </c>
      <c r="D198" s="118">
        <v>1452</v>
      </c>
      <c r="E198" s="53"/>
      <c r="F198" s="53">
        <v>1463</v>
      </c>
      <c r="G198" s="53">
        <v>322</v>
      </c>
    </row>
    <row r="199" spans="1:8" x14ac:dyDescent="0.25">
      <c r="A199" s="35"/>
      <c r="B199" s="35" t="s">
        <v>195</v>
      </c>
      <c r="C199" s="85">
        <v>39400</v>
      </c>
      <c r="D199" s="118">
        <v>678</v>
      </c>
      <c r="E199" s="53"/>
      <c r="F199" s="53">
        <v>2173</v>
      </c>
      <c r="G199" s="53">
        <v>241</v>
      </c>
    </row>
    <row r="200" spans="1:8" x14ac:dyDescent="0.25">
      <c r="A200" s="35"/>
      <c r="B200" s="35" t="s">
        <v>196</v>
      </c>
      <c r="C200" s="85">
        <v>4300</v>
      </c>
      <c r="D200" s="118">
        <v>101</v>
      </c>
      <c r="E200" s="53"/>
      <c r="F200" s="53">
        <v>581</v>
      </c>
      <c r="G200" s="53">
        <v>0</v>
      </c>
    </row>
    <row r="201" spans="1:8" x14ac:dyDescent="0.25">
      <c r="A201" s="35"/>
      <c r="B201" s="35" t="s">
        <v>197</v>
      </c>
      <c r="C201" s="85">
        <v>127800</v>
      </c>
      <c r="D201" s="118">
        <v>342</v>
      </c>
      <c r="E201" s="53"/>
      <c r="F201" s="53">
        <v>1184</v>
      </c>
      <c r="G201" s="53">
        <v>510</v>
      </c>
    </row>
    <row r="202" spans="1:8" x14ac:dyDescent="0.25">
      <c r="A202" s="35"/>
      <c r="B202" s="35" t="s">
        <v>198</v>
      </c>
      <c r="C202" s="85">
        <v>15600</v>
      </c>
      <c r="D202" s="118">
        <v>347</v>
      </c>
      <c r="E202" s="53">
        <v>0</v>
      </c>
      <c r="F202" s="53">
        <v>505</v>
      </c>
      <c r="G202" s="53">
        <v>196</v>
      </c>
    </row>
    <row r="203" spans="1:8" x14ac:dyDescent="0.25">
      <c r="A203" s="35"/>
      <c r="B203" s="35" t="s">
        <v>199</v>
      </c>
      <c r="C203" s="85">
        <v>19200</v>
      </c>
      <c r="D203" s="118">
        <v>351</v>
      </c>
      <c r="E203" s="53"/>
      <c r="F203" s="53">
        <v>805</v>
      </c>
      <c r="G203" s="53">
        <v>251</v>
      </c>
    </row>
    <row r="204" spans="1:8" s="2" customFormat="1" ht="14.25" x14ac:dyDescent="0.2">
      <c r="A204" s="24">
        <v>32</v>
      </c>
      <c r="B204" s="24" t="s">
        <v>200</v>
      </c>
      <c r="C204" s="142">
        <f>ROUND(SUM(C205:C211),1)</f>
        <v>612400</v>
      </c>
      <c r="D204" s="116">
        <f>ROUND(SUM(D205:D211),1)</f>
        <v>2498</v>
      </c>
      <c r="E204" s="56">
        <f t="shared" ref="E204:G204" si="20">ROUND(SUM(E205:E211),1)</f>
        <v>20</v>
      </c>
      <c r="F204" s="56">
        <f t="shared" si="20"/>
        <v>9128</v>
      </c>
      <c r="G204" s="56">
        <f t="shared" si="20"/>
        <v>2565</v>
      </c>
    </row>
    <row r="205" spans="1:8" x14ac:dyDescent="0.25">
      <c r="A205" s="35"/>
      <c r="B205" s="35" t="s">
        <v>201</v>
      </c>
      <c r="C205" s="85">
        <v>2600</v>
      </c>
      <c r="D205" s="132">
        <v>170</v>
      </c>
      <c r="E205" s="133">
        <v>3</v>
      </c>
      <c r="F205" s="133">
        <v>907</v>
      </c>
      <c r="G205" s="133">
        <v>150</v>
      </c>
    </row>
    <row r="206" spans="1:8" x14ac:dyDescent="0.25">
      <c r="A206" s="35"/>
      <c r="B206" s="35" t="s">
        <v>202</v>
      </c>
      <c r="C206" s="85">
        <v>25500</v>
      </c>
      <c r="D206" s="132">
        <v>149</v>
      </c>
      <c r="E206" s="133">
        <v>2</v>
      </c>
      <c r="F206" s="133">
        <v>1591</v>
      </c>
      <c r="G206" s="133">
        <v>254</v>
      </c>
    </row>
    <row r="207" spans="1:8" x14ac:dyDescent="0.25">
      <c r="A207" s="35"/>
      <c r="B207" s="35" t="s">
        <v>203</v>
      </c>
      <c r="C207" s="85">
        <v>27100</v>
      </c>
      <c r="D207" s="132">
        <v>98</v>
      </c>
      <c r="E207" s="133">
        <v>4</v>
      </c>
      <c r="F207" s="133">
        <v>1085</v>
      </c>
      <c r="G207" s="134">
        <v>273</v>
      </c>
    </row>
    <row r="208" spans="1:8" x14ac:dyDescent="0.25">
      <c r="A208" s="35"/>
      <c r="B208" s="35" t="s">
        <v>274</v>
      </c>
      <c r="C208" s="85">
        <v>22700</v>
      </c>
      <c r="D208" s="132">
        <v>151</v>
      </c>
      <c r="E208" s="133">
        <v>8</v>
      </c>
      <c r="F208" s="133">
        <v>1103</v>
      </c>
      <c r="G208" s="133">
        <v>337</v>
      </c>
    </row>
    <row r="209" spans="1:9" x14ac:dyDescent="0.25">
      <c r="A209" s="35"/>
      <c r="B209" s="35" t="s">
        <v>204</v>
      </c>
      <c r="C209" s="85">
        <v>10300</v>
      </c>
      <c r="D209" s="132">
        <v>96</v>
      </c>
      <c r="E209" s="133">
        <v>0</v>
      </c>
      <c r="F209" s="133">
        <v>1291</v>
      </c>
      <c r="G209" s="133">
        <v>151</v>
      </c>
    </row>
    <row r="210" spans="1:9" x14ac:dyDescent="0.25">
      <c r="A210" s="35"/>
      <c r="B210" s="35" t="s">
        <v>205</v>
      </c>
      <c r="C210" s="85">
        <v>517200.00000000006</v>
      </c>
      <c r="D210" s="132">
        <v>1475</v>
      </c>
      <c r="E210" s="133">
        <v>1</v>
      </c>
      <c r="F210" s="133">
        <v>2544</v>
      </c>
      <c r="G210" s="133">
        <v>1329</v>
      </c>
    </row>
    <row r="211" spans="1:9" x14ac:dyDescent="0.25">
      <c r="A211" s="35"/>
      <c r="B211" s="35" t="s">
        <v>206</v>
      </c>
      <c r="C211" s="85">
        <v>7000</v>
      </c>
      <c r="D211" s="135">
        <v>359</v>
      </c>
      <c r="E211" s="136">
        <v>2</v>
      </c>
      <c r="F211" s="136">
        <v>607</v>
      </c>
      <c r="G211" s="136">
        <v>71</v>
      </c>
    </row>
    <row r="212" spans="1:9" s="2" customFormat="1" ht="14.25" x14ac:dyDescent="0.2">
      <c r="A212" s="24">
        <v>33</v>
      </c>
      <c r="B212" s="24" t="s">
        <v>42</v>
      </c>
      <c r="C212" s="142">
        <f>ROUND(SUM(C213:C217),1)</f>
        <v>583400</v>
      </c>
      <c r="D212" s="116">
        <f>ROUND(SUM(D213:D217),1)</f>
        <v>1960</v>
      </c>
      <c r="E212" s="56">
        <f t="shared" ref="E212:G212" si="21">ROUND(SUM(E213:E217),1)</f>
        <v>2</v>
      </c>
      <c r="F212" s="56">
        <f t="shared" si="21"/>
        <v>5292</v>
      </c>
      <c r="G212" s="56">
        <f t="shared" si="21"/>
        <v>6</v>
      </c>
    </row>
    <row r="213" spans="1:9" s="2" customFormat="1" ht="14.25" x14ac:dyDescent="0.2">
      <c r="A213" s="1"/>
      <c r="B213" s="1" t="s">
        <v>43</v>
      </c>
      <c r="C213" s="84">
        <v>457900</v>
      </c>
      <c r="D213" s="117">
        <v>1665</v>
      </c>
      <c r="E213" s="51">
        <v>2</v>
      </c>
      <c r="F213" s="51">
        <v>2555</v>
      </c>
      <c r="G213" s="51">
        <v>1</v>
      </c>
    </row>
    <row r="214" spans="1:9" x14ac:dyDescent="0.25">
      <c r="A214" s="35"/>
      <c r="B214" s="35" t="s">
        <v>207</v>
      </c>
      <c r="C214" s="85">
        <v>26900</v>
      </c>
      <c r="D214" s="118">
        <v>125</v>
      </c>
      <c r="E214" s="53">
        <v>0</v>
      </c>
      <c r="F214" s="53">
        <v>889</v>
      </c>
      <c r="G214" s="53">
        <v>0</v>
      </c>
    </row>
    <row r="215" spans="1:9" x14ac:dyDescent="0.25">
      <c r="A215" s="35"/>
      <c r="B215" s="35" t="s">
        <v>209</v>
      </c>
      <c r="C215" s="85">
        <v>45000</v>
      </c>
      <c r="D215" s="118">
        <v>34</v>
      </c>
      <c r="E215" s="53">
        <v>0</v>
      </c>
      <c r="F215" s="53">
        <v>663</v>
      </c>
      <c r="G215" s="53">
        <v>5</v>
      </c>
    </row>
    <row r="216" spans="1:9" x14ac:dyDescent="0.25">
      <c r="A216" s="35"/>
      <c r="B216" s="35" t="s">
        <v>208</v>
      </c>
      <c r="C216" s="85">
        <v>26100</v>
      </c>
      <c r="D216" s="118">
        <v>64</v>
      </c>
      <c r="E216" s="53">
        <v>0</v>
      </c>
      <c r="F216" s="53">
        <v>531</v>
      </c>
      <c r="G216" s="53">
        <v>0</v>
      </c>
    </row>
    <row r="217" spans="1:9" x14ac:dyDescent="0.25">
      <c r="A217" s="35"/>
      <c r="B217" s="35" t="s">
        <v>210</v>
      </c>
      <c r="C217" s="85">
        <v>27500</v>
      </c>
      <c r="D217" s="118">
        <v>72</v>
      </c>
      <c r="E217" s="53">
        <v>0</v>
      </c>
      <c r="F217" s="53">
        <v>654</v>
      </c>
      <c r="G217" s="53">
        <v>0</v>
      </c>
    </row>
    <row r="218" spans="1:9" x14ac:dyDescent="0.25">
      <c r="A218" s="25">
        <v>34</v>
      </c>
      <c r="B218" s="24" t="s">
        <v>322</v>
      </c>
      <c r="C218" s="59">
        <v>1611400</v>
      </c>
      <c r="D218" s="56">
        <v>3353</v>
      </c>
      <c r="E218" s="56">
        <v>19</v>
      </c>
      <c r="F218" s="56">
        <v>7454</v>
      </c>
      <c r="G218" s="56">
        <v>692</v>
      </c>
    </row>
    <row r="219" spans="1:9" x14ac:dyDescent="0.25">
      <c r="A219" s="25">
        <v>35</v>
      </c>
      <c r="B219" s="24" t="s">
        <v>323</v>
      </c>
      <c r="C219" s="59">
        <v>2231900</v>
      </c>
      <c r="D219" s="56">
        <v>11311</v>
      </c>
      <c r="E219" s="56">
        <v>181</v>
      </c>
      <c r="F219" s="56">
        <v>14904</v>
      </c>
      <c r="G219" s="56">
        <v>6412</v>
      </c>
    </row>
    <row r="220" spans="1:9" x14ac:dyDescent="0.25">
      <c r="A220" s="25">
        <v>36</v>
      </c>
      <c r="B220" s="24" t="s">
        <v>286</v>
      </c>
      <c r="C220" s="59">
        <v>1612200</v>
      </c>
      <c r="D220" s="56">
        <v>7491</v>
      </c>
      <c r="E220" s="56"/>
      <c r="F220" s="56">
        <v>25234</v>
      </c>
      <c r="G220" s="56">
        <v>2548</v>
      </c>
    </row>
    <row r="221" spans="1:9" s="2" customFormat="1" ht="14.25" x14ac:dyDescent="0.2">
      <c r="A221" s="24">
        <v>37</v>
      </c>
      <c r="B221" s="24" t="s">
        <v>44</v>
      </c>
      <c r="C221" s="142">
        <f>ROUND(SUM(C222:C229),1)</f>
        <v>1049900</v>
      </c>
      <c r="D221" s="116">
        <f>ROUND(SUM(D222:D229),1)</f>
        <v>3809</v>
      </c>
      <c r="E221" s="56">
        <f t="shared" ref="E221:G221" si="22">ROUND(SUM(E222:E229),1)</f>
        <v>0</v>
      </c>
      <c r="F221" s="56">
        <f t="shared" si="22"/>
        <v>6962</v>
      </c>
      <c r="G221" s="56">
        <f t="shared" si="22"/>
        <v>54</v>
      </c>
    </row>
    <row r="222" spans="1:9" s="2" customFormat="1" ht="14.25" x14ac:dyDescent="0.2">
      <c r="A222" s="1"/>
      <c r="B222" s="1" t="s">
        <v>45</v>
      </c>
      <c r="C222" s="84">
        <v>904700</v>
      </c>
      <c r="D222" s="137">
        <v>3032</v>
      </c>
      <c r="E222" s="137"/>
      <c r="F222" s="137">
        <v>3394</v>
      </c>
      <c r="G222" s="137">
        <v>48</v>
      </c>
    </row>
    <row r="223" spans="1:9" x14ac:dyDescent="0.25">
      <c r="A223" s="35"/>
      <c r="B223" s="35" t="s">
        <v>211</v>
      </c>
      <c r="C223" s="85">
        <v>26700</v>
      </c>
      <c r="D223" s="121">
        <v>165</v>
      </c>
      <c r="E223" s="122"/>
      <c r="F223" s="122">
        <v>806</v>
      </c>
      <c r="G223" s="122">
        <v>6</v>
      </c>
    </row>
    <row r="224" spans="1:9" x14ac:dyDescent="0.25">
      <c r="A224" s="35"/>
      <c r="B224" s="35" t="s">
        <v>212</v>
      </c>
      <c r="C224" s="85">
        <v>8700</v>
      </c>
      <c r="D224" s="121">
        <v>77</v>
      </c>
      <c r="E224" s="122"/>
      <c r="F224" s="122">
        <v>368</v>
      </c>
      <c r="G224" s="122"/>
      <c r="I224" s="27"/>
    </row>
    <row r="225" spans="1:7" x14ac:dyDescent="0.25">
      <c r="A225" s="35"/>
      <c r="B225" s="35" t="s">
        <v>213</v>
      </c>
      <c r="C225" s="85">
        <v>12800</v>
      </c>
      <c r="D225" s="121">
        <v>95</v>
      </c>
      <c r="E225" s="122"/>
      <c r="F225" s="122">
        <v>328</v>
      </c>
      <c r="G225" s="122"/>
    </row>
    <row r="226" spans="1:7" x14ac:dyDescent="0.25">
      <c r="A226" s="35"/>
      <c r="B226" s="35" t="s">
        <v>214</v>
      </c>
      <c r="C226" s="85">
        <v>46600</v>
      </c>
      <c r="D226" s="121">
        <v>40</v>
      </c>
      <c r="E226" s="122"/>
      <c r="F226" s="122">
        <v>916</v>
      </c>
      <c r="G226" s="122"/>
    </row>
    <row r="227" spans="1:7" x14ac:dyDescent="0.25">
      <c r="A227" s="35"/>
      <c r="B227" s="35" t="s">
        <v>215</v>
      </c>
      <c r="C227" s="85">
        <v>20800</v>
      </c>
      <c r="D227" s="121">
        <v>112</v>
      </c>
      <c r="E227" s="122"/>
      <c r="F227" s="122">
        <v>355</v>
      </c>
      <c r="G227" s="122"/>
    </row>
    <row r="228" spans="1:7" x14ac:dyDescent="0.25">
      <c r="A228" s="35"/>
      <c r="B228" s="35" t="s">
        <v>216</v>
      </c>
      <c r="C228" s="85">
        <v>18000</v>
      </c>
      <c r="D228" s="118">
        <v>263</v>
      </c>
      <c r="E228" s="53"/>
      <c r="F228" s="53">
        <v>529</v>
      </c>
      <c r="G228" s="53"/>
    </row>
    <row r="229" spans="1:7" x14ac:dyDescent="0.25">
      <c r="A229" s="35"/>
      <c r="B229" s="35" t="s">
        <v>217</v>
      </c>
      <c r="C229" s="85">
        <v>11600</v>
      </c>
      <c r="D229" s="118">
        <v>25</v>
      </c>
      <c r="E229" s="53"/>
      <c r="F229" s="53">
        <v>266</v>
      </c>
      <c r="G229" s="53"/>
    </row>
    <row r="230" spans="1:7" s="2" customFormat="1" ht="14.25" x14ac:dyDescent="0.2">
      <c r="A230" s="24">
        <v>38</v>
      </c>
      <c r="B230" s="24" t="s">
        <v>46</v>
      </c>
      <c r="C230" s="142">
        <f>ROUND(SUM(C231:C241),1)</f>
        <v>1317400</v>
      </c>
      <c r="D230" s="116">
        <f>ROUND(SUM(D231:D241),1)</f>
        <v>7070</v>
      </c>
      <c r="E230" s="56">
        <f t="shared" ref="E230:G230" si="23">ROUND(SUM(E231:E241),1)</f>
        <v>59</v>
      </c>
      <c r="F230" s="56">
        <f t="shared" si="23"/>
        <v>13829</v>
      </c>
      <c r="G230" s="56">
        <f t="shared" si="23"/>
        <v>712</v>
      </c>
    </row>
    <row r="231" spans="1:7" s="2" customFormat="1" ht="14.25" x14ac:dyDescent="0.2">
      <c r="A231" s="1"/>
      <c r="B231" s="1" t="s">
        <v>268</v>
      </c>
      <c r="C231" s="84">
        <v>241500</v>
      </c>
      <c r="D231" s="51">
        <v>230</v>
      </c>
      <c r="E231" s="51">
        <v>3</v>
      </c>
      <c r="F231" s="51">
        <v>717</v>
      </c>
      <c r="G231" s="51">
        <v>33</v>
      </c>
    </row>
    <row r="232" spans="1:7" s="2" customFormat="1" ht="14.25" x14ac:dyDescent="0.2">
      <c r="A232" s="1"/>
      <c r="B232" s="1" t="s">
        <v>269</v>
      </c>
      <c r="C232" s="84">
        <v>883600</v>
      </c>
      <c r="D232" s="51">
        <v>3634</v>
      </c>
      <c r="E232" s="51">
        <v>29</v>
      </c>
      <c r="F232" s="51">
        <v>5223</v>
      </c>
      <c r="G232" s="51">
        <v>264</v>
      </c>
    </row>
    <row r="233" spans="1:7" x14ac:dyDescent="0.25">
      <c r="A233" s="35"/>
      <c r="B233" s="35" t="s">
        <v>218</v>
      </c>
      <c r="C233" s="85">
        <v>28700</v>
      </c>
      <c r="D233" s="53">
        <v>147</v>
      </c>
      <c r="E233" s="53">
        <v>4</v>
      </c>
      <c r="F233" s="53">
        <v>1493</v>
      </c>
      <c r="G233" s="53">
        <v>156</v>
      </c>
    </row>
    <row r="234" spans="1:7" x14ac:dyDescent="0.25">
      <c r="A234" s="35"/>
      <c r="B234" s="35" t="s">
        <v>219</v>
      </c>
      <c r="C234" s="85">
        <v>7500</v>
      </c>
      <c r="D234" s="53">
        <v>648</v>
      </c>
      <c r="E234" s="53">
        <v>3</v>
      </c>
      <c r="F234" s="53">
        <v>784</v>
      </c>
      <c r="G234" s="53">
        <v>21</v>
      </c>
    </row>
    <row r="235" spans="1:7" x14ac:dyDescent="0.25">
      <c r="A235" s="35"/>
      <c r="B235" s="35" t="s">
        <v>220</v>
      </c>
      <c r="C235" s="85">
        <v>4900</v>
      </c>
      <c r="D235" s="53">
        <v>285</v>
      </c>
      <c r="E235" s="53">
        <v>2</v>
      </c>
      <c r="F235" s="53">
        <v>798</v>
      </c>
      <c r="G235" s="53">
        <v>21</v>
      </c>
    </row>
    <row r="236" spans="1:7" x14ac:dyDescent="0.25">
      <c r="A236" s="35"/>
      <c r="B236" s="35" t="s">
        <v>221</v>
      </c>
      <c r="C236" s="85">
        <v>22400</v>
      </c>
      <c r="D236" s="53">
        <v>162</v>
      </c>
      <c r="E236" s="53">
        <v>5</v>
      </c>
      <c r="F236" s="53">
        <v>1201</v>
      </c>
      <c r="G236" s="53">
        <v>8</v>
      </c>
    </row>
    <row r="237" spans="1:7" x14ac:dyDescent="0.25">
      <c r="A237" s="35"/>
      <c r="B237" s="35" t="s">
        <v>222</v>
      </c>
      <c r="C237" s="85">
        <v>59000</v>
      </c>
      <c r="D237" s="53">
        <v>687</v>
      </c>
      <c r="E237" s="53">
        <v>6</v>
      </c>
      <c r="F237" s="53">
        <v>759</v>
      </c>
      <c r="G237" s="53">
        <v>19</v>
      </c>
    </row>
    <row r="238" spans="1:7" x14ac:dyDescent="0.25">
      <c r="A238" s="35"/>
      <c r="B238" s="35" t="s">
        <v>223</v>
      </c>
      <c r="C238" s="85">
        <v>11500</v>
      </c>
      <c r="D238" s="53">
        <v>237</v>
      </c>
      <c r="E238" s="53">
        <v>3</v>
      </c>
      <c r="F238" s="53">
        <v>837</v>
      </c>
      <c r="G238" s="53">
        <v>52</v>
      </c>
    </row>
    <row r="239" spans="1:7" x14ac:dyDescent="0.25">
      <c r="A239" s="35"/>
      <c r="B239" s="35" t="s">
        <v>224</v>
      </c>
      <c r="C239" s="85">
        <v>16500</v>
      </c>
      <c r="D239" s="53">
        <v>335</v>
      </c>
      <c r="E239" s="53">
        <v>1</v>
      </c>
      <c r="F239" s="53">
        <v>656</v>
      </c>
      <c r="G239" s="53">
        <v>9</v>
      </c>
    </row>
    <row r="240" spans="1:7" x14ac:dyDescent="0.25">
      <c r="A240" s="35"/>
      <c r="B240" s="35" t="s">
        <v>225</v>
      </c>
      <c r="C240" s="85">
        <v>14200</v>
      </c>
      <c r="D240" s="53">
        <v>145</v>
      </c>
      <c r="E240" s="53">
        <v>1</v>
      </c>
      <c r="F240" s="53">
        <v>411</v>
      </c>
      <c r="G240" s="53">
        <v>59</v>
      </c>
    </row>
    <row r="241" spans="1:7" x14ac:dyDescent="0.25">
      <c r="A241" s="35"/>
      <c r="B241" s="35" t="s">
        <v>226</v>
      </c>
      <c r="C241" s="85">
        <v>27600</v>
      </c>
      <c r="D241" s="53">
        <v>560</v>
      </c>
      <c r="E241" s="53">
        <v>2</v>
      </c>
      <c r="F241" s="53">
        <v>950</v>
      </c>
      <c r="G241" s="53">
        <v>70</v>
      </c>
    </row>
    <row r="242" spans="1:7" x14ac:dyDescent="0.25">
      <c r="A242" s="25">
        <v>39</v>
      </c>
      <c r="B242" s="24" t="s">
        <v>47</v>
      </c>
      <c r="C242" s="59">
        <v>2716500</v>
      </c>
      <c r="D242" s="56">
        <v>17791</v>
      </c>
      <c r="E242" s="56">
        <v>4</v>
      </c>
      <c r="F242" s="56">
        <v>22353</v>
      </c>
      <c r="G242" s="56">
        <v>539</v>
      </c>
    </row>
    <row r="243" spans="1:7" x14ac:dyDescent="0.25">
      <c r="A243" s="25">
        <v>40</v>
      </c>
      <c r="B243" s="24" t="s">
        <v>48</v>
      </c>
      <c r="C243" s="59">
        <v>919400</v>
      </c>
      <c r="D243" s="56">
        <v>3415</v>
      </c>
      <c r="E243" s="56"/>
      <c r="F243" s="56">
        <v>14169</v>
      </c>
      <c r="G243" s="56">
        <v>2299</v>
      </c>
    </row>
    <row r="244" spans="1:7" x14ac:dyDescent="0.25">
      <c r="A244" s="25">
        <v>41</v>
      </c>
      <c r="B244" s="24" t="s">
        <v>287</v>
      </c>
      <c r="C244" s="59">
        <v>17218100</v>
      </c>
      <c r="D244" s="56">
        <v>86796</v>
      </c>
      <c r="E244" s="56">
        <v>2533</v>
      </c>
      <c r="F244" s="56">
        <v>33689</v>
      </c>
      <c r="G244" s="56">
        <v>4672</v>
      </c>
    </row>
    <row r="245" spans="1:7" x14ac:dyDescent="0.25">
      <c r="A245" s="25">
        <v>42</v>
      </c>
      <c r="B245" s="24" t="s">
        <v>324</v>
      </c>
      <c r="C245" s="59">
        <v>7114700</v>
      </c>
      <c r="D245" s="56">
        <v>38979</v>
      </c>
      <c r="E245" s="56"/>
      <c r="F245" s="56">
        <v>66338</v>
      </c>
      <c r="G245" s="56">
        <v>3055</v>
      </c>
    </row>
    <row r="246" spans="1:7" x14ac:dyDescent="0.25">
      <c r="A246" s="25">
        <v>43</v>
      </c>
      <c r="B246" s="24" t="s">
        <v>325</v>
      </c>
      <c r="C246" s="59">
        <v>5890100</v>
      </c>
      <c r="D246" s="56">
        <v>43338</v>
      </c>
      <c r="E246" s="56">
        <v>8</v>
      </c>
      <c r="F246" s="56">
        <v>94109</v>
      </c>
      <c r="G246" s="56">
        <v>19597</v>
      </c>
    </row>
    <row r="247" spans="1:7" x14ac:dyDescent="0.25">
      <c r="A247" s="25">
        <v>44</v>
      </c>
      <c r="B247" s="24" t="s">
        <v>288</v>
      </c>
      <c r="C247" s="59">
        <v>12609300</v>
      </c>
      <c r="D247" s="56">
        <v>75989</v>
      </c>
      <c r="E247" s="56">
        <v>22</v>
      </c>
      <c r="F247" s="56">
        <v>148606</v>
      </c>
      <c r="G247" s="56">
        <v>13579</v>
      </c>
    </row>
    <row r="248" spans="1:7" x14ac:dyDescent="0.25">
      <c r="A248" s="25">
        <v>45</v>
      </c>
      <c r="B248" s="24" t="s">
        <v>49</v>
      </c>
      <c r="C248" s="59">
        <v>15303900</v>
      </c>
      <c r="D248" s="56">
        <v>52927</v>
      </c>
      <c r="E248" s="56">
        <v>506</v>
      </c>
      <c r="F248" s="56">
        <v>115145</v>
      </c>
      <c r="G248" s="56">
        <v>3872</v>
      </c>
    </row>
    <row r="249" spans="1:7" s="2" customFormat="1" ht="14.25" x14ac:dyDescent="0.2">
      <c r="A249" s="24">
        <v>46</v>
      </c>
      <c r="B249" s="24" t="s">
        <v>50</v>
      </c>
      <c r="C249" s="142">
        <f>ROUND(SUM(C250:C261),1)</f>
        <v>11288200</v>
      </c>
      <c r="D249" s="116">
        <f>ROUND(SUM(D250:D261),1)</f>
        <v>41570</v>
      </c>
      <c r="E249" s="56">
        <f>ROUND(SUM(E250:E261),1)</f>
        <v>199</v>
      </c>
      <c r="F249" s="56">
        <f>ROUND(SUM(F250:F261),1)</f>
        <v>91559</v>
      </c>
      <c r="G249" s="56">
        <f>ROUND(SUM(G250:G261),1)</f>
        <v>6767</v>
      </c>
    </row>
    <row r="250" spans="1:7" s="2" customFormat="1" ht="14.25" x14ac:dyDescent="0.2">
      <c r="A250" s="1"/>
      <c r="B250" s="1" t="s">
        <v>51</v>
      </c>
      <c r="C250" s="84">
        <v>41100</v>
      </c>
      <c r="D250" s="125">
        <v>252</v>
      </c>
      <c r="E250" s="89"/>
      <c r="F250" s="89">
        <v>908</v>
      </c>
      <c r="G250" s="89">
        <v>109</v>
      </c>
    </row>
    <row r="251" spans="1:7" s="2" customFormat="1" ht="14.25" x14ac:dyDescent="0.2">
      <c r="A251" s="1"/>
      <c r="B251" s="1" t="s">
        <v>52</v>
      </c>
      <c r="C251" s="84">
        <v>5736000</v>
      </c>
      <c r="D251" s="125">
        <v>18691</v>
      </c>
      <c r="E251" s="89">
        <v>46</v>
      </c>
      <c r="F251" s="89">
        <v>28028</v>
      </c>
      <c r="G251" s="89">
        <v>56</v>
      </c>
    </row>
    <row r="252" spans="1:7" s="2" customFormat="1" ht="14.25" x14ac:dyDescent="0.2">
      <c r="A252" s="1"/>
      <c r="B252" s="1" t="s">
        <v>53</v>
      </c>
      <c r="C252" s="84">
        <v>4391900</v>
      </c>
      <c r="D252" s="125">
        <v>12562</v>
      </c>
      <c r="E252" s="89">
        <v>141</v>
      </c>
      <c r="F252" s="89">
        <v>22386</v>
      </c>
      <c r="G252" s="89">
        <v>473</v>
      </c>
    </row>
    <row r="253" spans="1:7" x14ac:dyDescent="0.25">
      <c r="A253" s="35"/>
      <c r="B253" s="35" t="s">
        <v>227</v>
      </c>
      <c r="C253" s="85">
        <v>94300</v>
      </c>
      <c r="D253" s="126">
        <v>848</v>
      </c>
      <c r="E253" s="58">
        <v>0</v>
      </c>
      <c r="F253" s="58">
        <v>2001</v>
      </c>
      <c r="G253" s="58">
        <v>336</v>
      </c>
    </row>
    <row r="254" spans="1:7" x14ac:dyDescent="0.25">
      <c r="A254" s="35"/>
      <c r="B254" s="35" t="s">
        <v>228</v>
      </c>
      <c r="C254" s="85">
        <v>91000</v>
      </c>
      <c r="D254" s="126">
        <v>900</v>
      </c>
      <c r="E254" s="58">
        <v>0</v>
      </c>
      <c r="F254" s="58">
        <v>3088</v>
      </c>
      <c r="G254" s="58">
        <v>784</v>
      </c>
    </row>
    <row r="255" spans="1:7" x14ac:dyDescent="0.25">
      <c r="A255" s="35"/>
      <c r="B255" s="35" t="s">
        <v>229</v>
      </c>
      <c r="C255" s="85">
        <v>117100</v>
      </c>
      <c r="D255" s="126">
        <v>584</v>
      </c>
      <c r="E255" s="58">
        <v>12</v>
      </c>
      <c r="F255" s="58">
        <v>2420</v>
      </c>
      <c r="G255" s="58">
        <v>738</v>
      </c>
    </row>
    <row r="256" spans="1:7" x14ac:dyDescent="0.25">
      <c r="A256" s="35"/>
      <c r="B256" s="35" t="s">
        <v>230</v>
      </c>
      <c r="C256" s="85">
        <v>278800</v>
      </c>
      <c r="D256" s="126">
        <v>1284</v>
      </c>
      <c r="E256" s="58">
        <v>0</v>
      </c>
      <c r="F256" s="58">
        <v>3864</v>
      </c>
      <c r="G256" s="58">
        <v>1979</v>
      </c>
    </row>
    <row r="257" spans="1:8" x14ac:dyDescent="0.25">
      <c r="A257" s="35"/>
      <c r="B257" s="35" t="s">
        <v>231</v>
      </c>
      <c r="C257" s="85">
        <v>202900</v>
      </c>
      <c r="D257" s="126">
        <v>831</v>
      </c>
      <c r="E257" s="58">
        <v>0</v>
      </c>
      <c r="F257" s="58">
        <v>4184</v>
      </c>
      <c r="G257" s="58">
        <v>569</v>
      </c>
    </row>
    <row r="258" spans="1:8" x14ac:dyDescent="0.25">
      <c r="A258" s="35"/>
      <c r="B258" s="35" t="s">
        <v>232</v>
      </c>
      <c r="C258" s="85">
        <v>37700</v>
      </c>
      <c r="D258" s="126">
        <v>137</v>
      </c>
      <c r="E258" s="58">
        <v>0</v>
      </c>
      <c r="F258" s="58">
        <v>557</v>
      </c>
      <c r="G258" s="58">
        <v>0</v>
      </c>
    </row>
    <row r="259" spans="1:8" x14ac:dyDescent="0.25">
      <c r="A259" s="35"/>
      <c r="B259" s="35" t="s">
        <v>233</v>
      </c>
      <c r="C259" s="85">
        <v>93000</v>
      </c>
      <c r="D259" s="126">
        <v>677</v>
      </c>
      <c r="E259" s="58"/>
      <c r="F259" s="58">
        <v>3682</v>
      </c>
      <c r="G259" s="58">
        <v>782</v>
      </c>
    </row>
    <row r="260" spans="1:8" x14ac:dyDescent="0.25">
      <c r="A260" s="35"/>
      <c r="B260" s="35" t="s">
        <v>234</v>
      </c>
      <c r="C260" s="85">
        <v>97200</v>
      </c>
      <c r="D260" s="126">
        <v>1363</v>
      </c>
      <c r="E260" s="58">
        <v>0</v>
      </c>
      <c r="F260" s="58">
        <v>7225</v>
      </c>
      <c r="G260" s="58">
        <v>321</v>
      </c>
    </row>
    <row r="261" spans="1:8" x14ac:dyDescent="0.25">
      <c r="A261" s="35"/>
      <c r="B261" s="35" t="s">
        <v>235</v>
      </c>
      <c r="C261" s="85">
        <v>107200</v>
      </c>
      <c r="D261" s="126">
        <v>3441</v>
      </c>
      <c r="E261" s="58"/>
      <c r="F261" s="58">
        <v>13216</v>
      </c>
      <c r="G261" s="58">
        <v>620</v>
      </c>
    </row>
    <row r="262" spans="1:8" x14ac:dyDescent="0.25">
      <c r="A262" s="24">
        <v>47</v>
      </c>
      <c r="B262" s="24" t="s">
        <v>289</v>
      </c>
      <c r="C262" s="59">
        <v>31640500</v>
      </c>
      <c r="D262" s="116">
        <v>107009</v>
      </c>
      <c r="E262" s="56">
        <v>5</v>
      </c>
      <c r="F262" s="56">
        <v>189183</v>
      </c>
      <c r="G262" s="56">
        <v>49323</v>
      </c>
    </row>
    <row r="263" spans="1:8" s="2" customFormat="1" ht="14.25" x14ac:dyDescent="0.2">
      <c r="A263" s="24">
        <v>48</v>
      </c>
      <c r="B263" s="24" t="s">
        <v>54</v>
      </c>
      <c r="C263" s="142">
        <f>ROUND(SUM(C264:C277),1)</f>
        <v>21178500</v>
      </c>
      <c r="D263" s="116">
        <f>ROUND(SUM(D264:D277),1)</f>
        <v>62401</v>
      </c>
      <c r="E263" s="56">
        <f t="shared" ref="E263:G263" si="24">ROUND(SUM(E264:E277),1)</f>
        <v>295</v>
      </c>
      <c r="F263" s="56">
        <f t="shared" si="24"/>
        <v>238673</v>
      </c>
      <c r="G263" s="56">
        <f t="shared" si="24"/>
        <v>47606</v>
      </c>
    </row>
    <row r="264" spans="1:8" s="2" customFormat="1" ht="14.25" x14ac:dyDescent="0.2">
      <c r="A264" s="1"/>
      <c r="B264" s="1" t="s">
        <v>55</v>
      </c>
      <c r="C264" s="84">
        <v>15319610</v>
      </c>
      <c r="D264" s="117">
        <v>37387</v>
      </c>
      <c r="E264" s="51">
        <v>201</v>
      </c>
      <c r="F264" s="51">
        <v>110636</v>
      </c>
      <c r="G264" s="51">
        <v>17975</v>
      </c>
      <c r="H264" s="26"/>
    </row>
    <row r="265" spans="1:8" x14ac:dyDescent="0.25">
      <c r="A265" s="35"/>
      <c r="B265" s="35" t="s">
        <v>236</v>
      </c>
      <c r="C265" s="85">
        <v>805670</v>
      </c>
      <c r="D265" s="118">
        <v>7002</v>
      </c>
      <c r="E265" s="53">
        <v>0</v>
      </c>
      <c r="F265" s="53">
        <v>22412</v>
      </c>
      <c r="G265" s="53">
        <v>2571</v>
      </c>
      <c r="H265" s="26"/>
    </row>
    <row r="266" spans="1:8" x14ac:dyDescent="0.25">
      <c r="A266" s="35"/>
      <c r="B266" s="35" t="s">
        <v>237</v>
      </c>
      <c r="C266" s="85">
        <v>170080</v>
      </c>
      <c r="D266" s="118">
        <v>1788</v>
      </c>
      <c r="E266" s="53">
        <v>1</v>
      </c>
      <c r="F266" s="53">
        <v>13642</v>
      </c>
      <c r="G266" s="53">
        <v>2613</v>
      </c>
      <c r="H266" s="26"/>
    </row>
    <row r="267" spans="1:8" x14ac:dyDescent="0.25">
      <c r="A267" s="35"/>
      <c r="B267" s="35" t="s">
        <v>238</v>
      </c>
      <c r="C267" s="85">
        <v>748900</v>
      </c>
      <c r="D267" s="118">
        <v>1662</v>
      </c>
      <c r="E267" s="53">
        <v>1</v>
      </c>
      <c r="F267" s="53">
        <v>3376</v>
      </c>
      <c r="G267" s="53">
        <v>4003</v>
      </c>
      <c r="H267" s="26"/>
    </row>
    <row r="268" spans="1:8" x14ac:dyDescent="0.25">
      <c r="A268" s="35"/>
      <c r="B268" s="35" t="s">
        <v>239</v>
      </c>
      <c r="C268" s="85">
        <v>2895070</v>
      </c>
      <c r="D268" s="118">
        <v>4395</v>
      </c>
      <c r="E268" s="53">
        <v>47</v>
      </c>
      <c r="F268" s="53">
        <v>44378</v>
      </c>
      <c r="G268" s="53">
        <v>4002</v>
      </c>
      <c r="H268" s="26"/>
    </row>
    <row r="269" spans="1:8" x14ac:dyDescent="0.25">
      <c r="A269" s="35"/>
      <c r="B269" s="35" t="s">
        <v>240</v>
      </c>
      <c r="C269" s="85">
        <v>216870</v>
      </c>
      <c r="D269" s="118">
        <v>1787</v>
      </c>
      <c r="E269" s="53">
        <v>1</v>
      </c>
      <c r="F269" s="53">
        <v>11197</v>
      </c>
      <c r="G269" s="53">
        <v>2793</v>
      </c>
      <c r="H269" s="26"/>
    </row>
    <row r="270" spans="1:8" x14ac:dyDescent="0.25">
      <c r="A270" s="35"/>
      <c r="B270" s="35" t="s">
        <v>241</v>
      </c>
      <c r="C270" s="85">
        <v>101710</v>
      </c>
      <c r="D270" s="118">
        <v>2023</v>
      </c>
      <c r="E270" s="53">
        <v>14</v>
      </c>
      <c r="F270" s="53">
        <v>4936</v>
      </c>
      <c r="G270" s="53">
        <v>2062</v>
      </c>
      <c r="H270" s="26"/>
    </row>
    <row r="271" spans="1:8" x14ac:dyDescent="0.25">
      <c r="A271" s="35"/>
      <c r="B271" s="35" t="s">
        <v>242</v>
      </c>
      <c r="C271" s="85">
        <v>108830</v>
      </c>
      <c r="D271" s="118">
        <v>958</v>
      </c>
      <c r="E271" s="53">
        <v>0</v>
      </c>
      <c r="F271" s="53">
        <v>9494</v>
      </c>
      <c r="G271" s="53">
        <v>2063</v>
      </c>
      <c r="H271" s="26"/>
    </row>
    <row r="272" spans="1:8" x14ac:dyDescent="0.25">
      <c r="A272" s="35"/>
      <c r="B272" s="35" t="s">
        <v>243</v>
      </c>
      <c r="C272" s="85">
        <v>31220</v>
      </c>
      <c r="D272" s="118">
        <v>400</v>
      </c>
      <c r="E272" s="53">
        <v>15</v>
      </c>
      <c r="F272" s="53">
        <v>821</v>
      </c>
      <c r="G272" s="53">
        <v>796</v>
      </c>
      <c r="H272" s="26"/>
    </row>
    <row r="273" spans="1:8" x14ac:dyDescent="0.25">
      <c r="A273" s="35"/>
      <c r="B273" s="35" t="s">
        <v>244</v>
      </c>
      <c r="C273" s="85">
        <v>147750</v>
      </c>
      <c r="D273" s="118">
        <v>1632</v>
      </c>
      <c r="E273" s="53">
        <v>8</v>
      </c>
      <c r="F273" s="53">
        <v>4536</v>
      </c>
      <c r="G273" s="53">
        <v>1650</v>
      </c>
      <c r="H273" s="26"/>
    </row>
    <row r="274" spans="1:8" x14ac:dyDescent="0.25">
      <c r="A274" s="35"/>
      <c r="B274" s="35" t="s">
        <v>245</v>
      </c>
      <c r="C274" s="85">
        <v>147190</v>
      </c>
      <c r="D274" s="118">
        <v>1427</v>
      </c>
      <c r="E274" s="53">
        <v>0</v>
      </c>
      <c r="F274" s="53">
        <v>4690</v>
      </c>
      <c r="G274" s="53">
        <v>3473</v>
      </c>
      <c r="H274" s="26"/>
    </row>
    <row r="275" spans="1:8" x14ac:dyDescent="0.25">
      <c r="A275" s="35"/>
      <c r="B275" s="35" t="s">
        <v>246</v>
      </c>
      <c r="C275" s="85">
        <v>28900</v>
      </c>
      <c r="D275" s="118">
        <v>369</v>
      </c>
      <c r="E275" s="53">
        <v>5</v>
      </c>
      <c r="F275" s="53">
        <v>1943</v>
      </c>
      <c r="G275" s="53">
        <v>1162</v>
      </c>
      <c r="H275" s="26"/>
    </row>
    <row r="276" spans="1:8" x14ac:dyDescent="0.25">
      <c r="A276" s="35"/>
      <c r="B276" s="35" t="s">
        <v>77</v>
      </c>
      <c r="C276" s="85">
        <v>346270</v>
      </c>
      <c r="D276" s="118">
        <v>1355</v>
      </c>
      <c r="E276" s="53">
        <v>2</v>
      </c>
      <c r="F276" s="53">
        <v>5494</v>
      </c>
      <c r="G276" s="53">
        <v>1310</v>
      </c>
      <c r="H276" s="26"/>
    </row>
    <row r="277" spans="1:8" x14ac:dyDescent="0.25">
      <c r="A277" s="35"/>
      <c r="B277" s="35" t="s">
        <v>247</v>
      </c>
      <c r="C277" s="85">
        <v>110430</v>
      </c>
      <c r="D277" s="118">
        <v>216</v>
      </c>
      <c r="E277" s="53">
        <v>0</v>
      </c>
      <c r="F277" s="53">
        <v>1118</v>
      </c>
      <c r="G277" s="53">
        <v>1133</v>
      </c>
      <c r="H277" s="26"/>
    </row>
    <row r="278" spans="1:8" x14ac:dyDescent="0.25">
      <c r="A278" s="25">
        <v>49</v>
      </c>
      <c r="B278" s="24" t="s">
        <v>56</v>
      </c>
      <c r="C278" s="59">
        <v>4296200</v>
      </c>
      <c r="D278" s="56">
        <v>16867</v>
      </c>
      <c r="E278" s="56">
        <v>41</v>
      </c>
      <c r="F278" s="56">
        <v>23631</v>
      </c>
      <c r="G278" s="56">
        <v>11531</v>
      </c>
      <c r="H278" s="26"/>
    </row>
    <row r="279" spans="1:8" x14ac:dyDescent="0.25">
      <c r="A279" s="25">
        <v>50</v>
      </c>
      <c r="B279" s="24" t="s">
        <v>326</v>
      </c>
      <c r="C279" s="59">
        <v>11247600</v>
      </c>
      <c r="D279" s="56">
        <v>44958</v>
      </c>
      <c r="E279" s="56">
        <v>15</v>
      </c>
      <c r="F279" s="56">
        <v>60755</v>
      </c>
      <c r="G279" s="56">
        <v>32133</v>
      </c>
      <c r="H279" s="26"/>
    </row>
    <row r="280" spans="1:8" x14ac:dyDescent="0.25">
      <c r="A280" s="25">
        <v>51</v>
      </c>
      <c r="B280" s="24" t="s">
        <v>290</v>
      </c>
      <c r="C280" s="59">
        <v>294600000</v>
      </c>
      <c r="D280" s="56">
        <v>1028839</v>
      </c>
      <c r="E280" s="56">
        <v>10039</v>
      </c>
      <c r="F280" s="56">
        <v>1199743</v>
      </c>
      <c r="G280" s="56">
        <v>70773</v>
      </c>
      <c r="H280" s="26"/>
    </row>
    <row r="281" spans="1:8" x14ac:dyDescent="0.25">
      <c r="A281" s="25">
        <v>52</v>
      </c>
      <c r="B281" s="24" t="s">
        <v>57</v>
      </c>
      <c r="C281" s="59">
        <v>28454700</v>
      </c>
      <c r="D281" s="56">
        <v>12167</v>
      </c>
      <c r="E281" s="56">
        <v>173</v>
      </c>
      <c r="F281" s="56">
        <v>9117</v>
      </c>
      <c r="G281" s="56">
        <v>10</v>
      </c>
      <c r="H281" s="26"/>
    </row>
    <row r="282" spans="1:8" s="47" customFormat="1" x14ac:dyDescent="0.25">
      <c r="A282" s="4"/>
      <c r="B282" s="80" t="s">
        <v>58</v>
      </c>
      <c r="C282" s="84">
        <f>C281+C280+C279+C278+C263+C262+C249+C248+C247+C246+C245+C244+C243+C242+C230+C221+C220+C219+C218+C212+C204+C194+C186+C174+C173+C172+C159+C158+C157+C156+C155+C146+C133+C126+C125+C119+C118+C107+C95+C88+C76+C75+C65+C55+C48+C41+C40+C39+C34+C27+C13+C4</f>
        <v>524026700</v>
      </c>
      <c r="D282" s="84">
        <f t="shared" ref="D282:G282" si="25">D281+D280+D279+D278+D263+D262+D249+D248+D247+D246+D245+D244+D243+D242+D230+D221+D220+D219+D218+D212+D204+D194+D186+D174+D173+D172+D159+D158+D157+D156+D155+D146+D133+D126+D125+D119+D118+D107+D95+D88+D76+D75+D65+D55+D48+D41+D40+D39+D34+D27+D13+D4</f>
        <v>1907014</v>
      </c>
      <c r="E282" s="84">
        <f t="shared" si="25"/>
        <v>15767</v>
      </c>
      <c r="F282" s="84">
        <f t="shared" si="25"/>
        <v>2892852.5</v>
      </c>
      <c r="G282" s="84">
        <f t="shared" si="25"/>
        <v>398991</v>
      </c>
    </row>
    <row r="283" spans="1:8" ht="21" customHeight="1" x14ac:dyDescent="0.25">
      <c r="A283" s="167"/>
      <c r="B283" s="167"/>
      <c r="D283" s="138"/>
      <c r="E283" s="61"/>
      <c r="F283" s="61"/>
      <c r="G283" s="61"/>
    </row>
    <row r="284" spans="1:8" x14ac:dyDescent="0.25">
      <c r="A284" s="169" t="s">
        <v>262</v>
      </c>
      <c r="B284" s="170"/>
      <c r="C284" s="51">
        <f>C5+C6+C14+C35+C42+C49+C56+C57+C66+C77+C96+C97+C98+C99+C100+C101+C102+C108+C120+C127+C128+C147+C148+C160+C195+C213+C222+C231+C232+C250+C251+C252+C264+C175</f>
        <v>44157817.409999996</v>
      </c>
      <c r="D284" s="51">
        <f t="shared" ref="D284:G284" si="26">D5+D6+D14+D35+D42+D49+D56+D57+D66+D77+D96+D97+D98+D99+D100+D101+D102+D108+D120+D127+D128+D147+D148+D160+D195+D213+D222+D231+D232+D250+D251+D252+D264+D175</f>
        <v>146790</v>
      </c>
      <c r="E284" s="51">
        <f t="shared" si="26"/>
        <v>726</v>
      </c>
      <c r="F284" s="51">
        <f t="shared" si="26"/>
        <v>265724</v>
      </c>
      <c r="G284" s="51">
        <f t="shared" si="26"/>
        <v>36735</v>
      </c>
    </row>
    <row r="285" spans="1:8" x14ac:dyDescent="0.25">
      <c r="A285" s="169" t="s">
        <v>259</v>
      </c>
      <c r="B285" s="170"/>
      <c r="C285" s="51">
        <f>C282-C284</f>
        <v>479868882.59000003</v>
      </c>
      <c r="D285" s="51">
        <f t="shared" ref="D285:G285" si="27">D282-D284</f>
        <v>1760224</v>
      </c>
      <c r="E285" s="51">
        <f t="shared" si="27"/>
        <v>15041</v>
      </c>
      <c r="F285" s="51">
        <f t="shared" si="27"/>
        <v>2627128.5</v>
      </c>
      <c r="G285" s="51">
        <f t="shared" si="27"/>
        <v>362256</v>
      </c>
    </row>
    <row r="287" spans="1:8" x14ac:dyDescent="0.25">
      <c r="B287" s="92" t="s">
        <v>275</v>
      </c>
      <c r="C287" s="93">
        <f>C282-'Исходные данные МР(ГО)'!C58</f>
        <v>0</v>
      </c>
    </row>
  </sheetData>
  <sheetProtection formatCells="0" formatColumns="0" formatRows="0" insertColumns="0" insertRows="0" insertHyperlinks="0" deleteColumns="0" deleteRows="0" sort="0" autoFilter="0" pivotTables="0"/>
  <autoFilter ref="A3:G282"/>
  <mergeCells count="4">
    <mergeCell ref="A1:G1"/>
    <mergeCell ref="A283:B283"/>
    <mergeCell ref="A284:B284"/>
    <mergeCell ref="A285:B28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Исходные данные МР(ГО)</vt:lpstr>
      <vt:lpstr>Кол нас пун_ числ_протяж</vt:lpstr>
      <vt:lpstr>Показатели для НП поселений</vt:lpstr>
      <vt:lpstr>'Исходные данные МР(ГО)'!Заголовки_для_печати</vt:lpstr>
      <vt:lpstr>'Кол нас пун_ числ_протяж'!Заголовки_для_печати</vt:lpstr>
      <vt:lpstr>'Показатели для НП поселений'!Заголовки_для_печати</vt:lpstr>
      <vt:lpstr>'Исходные данные МР(ГО)'!Область_печати</vt:lpstr>
      <vt:lpstr>'Показатели для НП поселений'!Область_печати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2020-09-30T13:58:48Z</dcterms:modified>
</cp:coreProperties>
</file>